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8C270E0E-3BA1-4A58-AB9A-7833B5371C4E}" xr6:coauthVersionLast="47" xr6:coauthVersionMax="47" xr10:uidLastSave="{00000000-0000-0000-0000-000000000000}"/>
  <workbookProtection workbookAlgorithmName="SHA-512" workbookHashValue="FdDB6odS6cLo5Kz1hC7WlZY6C6L3SK5sKIyNPxhEFyH5ox6y1HwZZEc08HHqxYHNDLFuv+atcDg0z9ik4QZBWw==" workbookSaltValue="SY4XV0lqsEZjdrKNNB60LA==" workbookSpinCount="100000" lockStructure="1"/>
  <bookViews>
    <workbookView xWindow="11355" yWindow="75" windowWidth="17505" windowHeight="14955" tabRatio="832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40" r:id="rId4"/>
    <sheet name="Cuadro 2" sheetId="73" r:id="rId5"/>
    <sheet name="Cuadro 3" sheetId="74" r:id="rId6"/>
    <sheet name="Cuadro 4" sheetId="41" r:id="rId7"/>
    <sheet name="Cuadro 5" sheetId="75" r:id="rId8"/>
    <sheet name="Cuadro 6" sheetId="76" r:id="rId9"/>
    <sheet name="Cuadro 7" sheetId="77" r:id="rId10"/>
    <sheet name="Cuadro 8" sheetId="60" r:id="rId11"/>
    <sheet name="Cuadro 9" sheetId="78" r:id="rId12"/>
    <sheet name="Cuadro 10" sheetId="79" r:id="rId13"/>
    <sheet name="Cuadro 11" sheetId="62" r:id="rId14"/>
    <sheet name="Cuadro 12" sheetId="69" r:id="rId15"/>
    <sheet name="Cuadro 13" sheetId="48" r:id="rId16"/>
    <sheet name="Cuadro 14" sheetId="68" r:id="rId17"/>
    <sheet name="Cuadro 15" sheetId="70" r:id="rId18"/>
    <sheet name="Cuadro 16" sheetId="71" r:id="rId19"/>
    <sheet name="Cuadro 17" sheetId="72" r:id="rId20"/>
  </sheets>
  <definedNames>
    <definedName name="_xlnm._FilterDatabase" localSheetId="1">'Códigos Portada'!$A$2:$R$27</definedName>
    <definedName name="_xlnm.Print_Area" localSheetId="3">'Cuadro 1'!$B$1:$N$24</definedName>
    <definedName name="_xlnm.Print_Area" localSheetId="12">'Cuadro 10'!$B$1:$N$36</definedName>
    <definedName name="_xlnm.Print_Area" localSheetId="13">'Cuadro 11'!$B$1:$F$26</definedName>
    <definedName name="_xlnm.Print_Area" localSheetId="14">'Cuadro 12'!$B$1:$F$29</definedName>
    <definedName name="_xlnm.Print_Area" localSheetId="15">'Cuadro 13'!$B$1:$M$30</definedName>
    <definedName name="_xlnm.Print_Area" localSheetId="16">'Cuadro 14'!$B$1:$F$34</definedName>
    <definedName name="_xlnm.Print_Area" localSheetId="17">'Cuadro 15'!$B$1:$N$19</definedName>
    <definedName name="_xlnm.Print_Area" localSheetId="18">'Cuadro 16'!$B$1:$N$19</definedName>
    <definedName name="_xlnm.Print_Area" localSheetId="19">'Cuadro 17'!$B$1:$G$34</definedName>
    <definedName name="_xlnm.Print_Area" localSheetId="4">'Cuadro 2'!$B$1:$N$30</definedName>
    <definedName name="_xlnm.Print_Area" localSheetId="5">'Cuadro 3'!$B$1:$N$29</definedName>
    <definedName name="_xlnm.Print_Area" localSheetId="6">'Cuadro 4'!$B$1:$N$24</definedName>
    <definedName name="_xlnm.Print_Area" localSheetId="7">'Cuadro 5'!$B$1:$N$27</definedName>
    <definedName name="_xlnm.Print_Area" localSheetId="8">'Cuadro 6'!$B$1:$N$32</definedName>
    <definedName name="_xlnm.Print_Area" localSheetId="9">'Cuadro 7'!$B$1:$N$29</definedName>
    <definedName name="_xlnm.Print_Area" localSheetId="10">'Cuadro 8'!$B$1:$N$15</definedName>
    <definedName name="_xlnm.Print_Area" localSheetId="11">'Cuadro 9'!$B$1:$N$23</definedName>
    <definedName name="_xlnm.Print_Area" localSheetId="2">Portada!$B$2:$E$26</definedName>
    <definedName name="datos">'Códigos Portada'!$A$3:$U$27</definedName>
    <definedName name="Final" localSheetId="13">('Cuadro 11'!A1048566+'Cuadro 11'!A1048567+'Cuadro 11'!A1048569)-('Cuadro 11'!A1048571+'Cuadro 11'!A1048573+'Cuadro 11'!A1048575)</definedName>
    <definedName name="Final" localSheetId="16">('Cuadro 14'!A1048566+'Cuadro 14'!A1048567+'Cuadro 14'!A1048569)-('Cuadro 14'!A1048571+'Cuadro 14'!A1048573+'Cuadro 14'!A1048575)</definedName>
    <definedName name="OLE_LINK2" localSheetId="13">'Cuadro 11'!$B$7</definedName>
    <definedName name="OLE_LINK2" localSheetId="16">'Cuadro 14'!$B$4</definedName>
    <definedName name="prov">'ubicacion (2)'!$A$2:$B$493</definedName>
    <definedName name="prov1">'ubicacion (2)'!$D$2:$E$493</definedName>
    <definedName name="SINO">'Cuadro 11'!$F$1:$F$2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2" l="1"/>
  <c r="D20" i="69"/>
  <c r="N11" i="71"/>
  <c r="M11" i="71"/>
  <c r="K11" i="71"/>
  <c r="J11" i="71"/>
  <c r="N10" i="70"/>
  <c r="M10" i="70"/>
  <c r="K10" i="70"/>
  <c r="J10" i="70"/>
  <c r="H10" i="70"/>
  <c r="N20" i="77"/>
  <c r="M20" i="77"/>
  <c r="K20" i="77"/>
  <c r="J20" i="77"/>
  <c r="H20" i="77"/>
  <c r="N20" i="76"/>
  <c r="M20" i="76"/>
  <c r="K20" i="76"/>
  <c r="J20" i="76"/>
  <c r="H20" i="76"/>
  <c r="N19" i="75"/>
  <c r="M19" i="75"/>
  <c r="K19" i="75"/>
  <c r="J19" i="75"/>
  <c r="H19" i="75"/>
  <c r="N19" i="73"/>
  <c r="M19" i="73"/>
  <c r="K19" i="73"/>
  <c r="J19" i="73"/>
  <c r="H19" i="73"/>
  <c r="L19" i="77" l="1"/>
  <c r="I19" i="77"/>
  <c r="F19" i="77"/>
  <c r="E19" i="77"/>
  <c r="D19" i="77"/>
  <c r="C19" i="77" s="1"/>
  <c r="L18" i="77"/>
  <c r="I18" i="77"/>
  <c r="F18" i="77"/>
  <c r="E18" i="77"/>
  <c r="D18" i="77"/>
  <c r="C18" i="77" s="1"/>
  <c r="L17" i="77"/>
  <c r="I17" i="77"/>
  <c r="F17" i="77"/>
  <c r="E17" i="77"/>
  <c r="D17" i="77"/>
  <c r="C17" i="77" s="1"/>
  <c r="L16" i="77"/>
  <c r="I16" i="77"/>
  <c r="F16" i="77"/>
  <c r="E16" i="77"/>
  <c r="D16" i="77"/>
  <c r="C16" i="77" s="1"/>
  <c r="L15" i="77"/>
  <c r="I15" i="77"/>
  <c r="F15" i="77"/>
  <c r="E15" i="77"/>
  <c r="D15" i="77"/>
  <c r="C15" i="77"/>
  <c r="L14" i="77"/>
  <c r="I14" i="77"/>
  <c r="F14" i="77"/>
  <c r="E14" i="77"/>
  <c r="D14" i="77"/>
  <c r="C14" i="77" s="1"/>
  <c r="L13" i="77"/>
  <c r="I13" i="77"/>
  <c r="F13" i="77"/>
  <c r="E13" i="77"/>
  <c r="C13" i="77" s="1"/>
  <c r="D13" i="77"/>
  <c r="L12" i="77"/>
  <c r="I12" i="77"/>
  <c r="F12" i="77"/>
  <c r="E12" i="77"/>
  <c r="D12" i="77"/>
  <c r="C12" i="77" s="1"/>
  <c r="L11" i="77"/>
  <c r="I11" i="77"/>
  <c r="F11" i="77"/>
  <c r="E11" i="77"/>
  <c r="C11" i="77" s="1"/>
  <c r="D11" i="77"/>
  <c r="L10" i="77"/>
  <c r="I10" i="77"/>
  <c r="F10" i="77"/>
  <c r="E10" i="77"/>
  <c r="D10" i="77"/>
  <c r="L9" i="77"/>
  <c r="I9" i="77"/>
  <c r="F9" i="77"/>
  <c r="E9" i="77"/>
  <c r="D9" i="77"/>
  <c r="C9" i="77" s="1"/>
  <c r="L8" i="77"/>
  <c r="I8" i="77"/>
  <c r="F8" i="77"/>
  <c r="E8" i="77"/>
  <c r="D8" i="77"/>
  <c r="L7" i="77"/>
  <c r="I7" i="77"/>
  <c r="F7" i="77"/>
  <c r="E7" i="77"/>
  <c r="D7" i="77"/>
  <c r="C7" i="77"/>
  <c r="L19" i="76"/>
  <c r="I19" i="76"/>
  <c r="F19" i="76"/>
  <c r="E19" i="76"/>
  <c r="D19" i="76"/>
  <c r="C19" i="76" s="1"/>
  <c r="L18" i="76"/>
  <c r="I18" i="76"/>
  <c r="F18" i="76"/>
  <c r="E18" i="76"/>
  <c r="D18" i="76"/>
  <c r="L17" i="76"/>
  <c r="I17" i="76"/>
  <c r="F17" i="76"/>
  <c r="E17" i="76"/>
  <c r="D17" i="76"/>
  <c r="C17" i="76" s="1"/>
  <c r="L16" i="76"/>
  <c r="I16" i="76"/>
  <c r="F16" i="76"/>
  <c r="E16" i="76"/>
  <c r="D16" i="76"/>
  <c r="L15" i="76"/>
  <c r="I15" i="76"/>
  <c r="F15" i="76"/>
  <c r="E15" i="76"/>
  <c r="D15" i="76"/>
  <c r="C15" i="76" s="1"/>
  <c r="L14" i="76"/>
  <c r="I14" i="76"/>
  <c r="F14" i="76"/>
  <c r="E14" i="76"/>
  <c r="C14" i="76" s="1"/>
  <c r="D14" i="76"/>
  <c r="L13" i="76"/>
  <c r="I13" i="76"/>
  <c r="F13" i="76"/>
  <c r="E13" i="76"/>
  <c r="D13" i="76"/>
  <c r="C13" i="76" s="1"/>
  <c r="L12" i="76"/>
  <c r="I12" i="76"/>
  <c r="F12" i="76"/>
  <c r="E12" i="76"/>
  <c r="D12" i="76"/>
  <c r="L11" i="76"/>
  <c r="I11" i="76"/>
  <c r="F11" i="76"/>
  <c r="E11" i="76"/>
  <c r="D11" i="76"/>
  <c r="C11" i="76" s="1"/>
  <c r="L10" i="76"/>
  <c r="I10" i="76"/>
  <c r="F10" i="76"/>
  <c r="E10" i="76"/>
  <c r="D10" i="76"/>
  <c r="L9" i="76"/>
  <c r="I9" i="76"/>
  <c r="F9" i="76"/>
  <c r="E9" i="76"/>
  <c r="D9" i="76"/>
  <c r="C9" i="76" s="1"/>
  <c r="L8" i="76"/>
  <c r="I8" i="76"/>
  <c r="F8" i="76"/>
  <c r="E8" i="76"/>
  <c r="C8" i="76" s="1"/>
  <c r="D8" i="76"/>
  <c r="L7" i="76"/>
  <c r="I7" i="76"/>
  <c r="F7" i="76"/>
  <c r="E7" i="76"/>
  <c r="D7" i="76"/>
  <c r="C7" i="76" s="1"/>
  <c r="L19" i="74"/>
  <c r="I19" i="74"/>
  <c r="F19" i="74"/>
  <c r="L18" i="74"/>
  <c r="I18" i="74"/>
  <c r="F18" i="74"/>
  <c r="L17" i="74"/>
  <c r="I17" i="74"/>
  <c r="F17" i="74"/>
  <c r="L16" i="74"/>
  <c r="I16" i="74"/>
  <c r="F16" i="74"/>
  <c r="L15" i="74"/>
  <c r="I15" i="74"/>
  <c r="F15" i="74"/>
  <c r="L14" i="74"/>
  <c r="I14" i="74"/>
  <c r="F14" i="74"/>
  <c r="L13" i="74"/>
  <c r="I13" i="74"/>
  <c r="F13" i="74"/>
  <c r="L12" i="74"/>
  <c r="I12" i="74"/>
  <c r="F12" i="74"/>
  <c r="L11" i="74"/>
  <c r="I11" i="74"/>
  <c r="F11" i="74"/>
  <c r="L10" i="74"/>
  <c r="I10" i="74"/>
  <c r="F10" i="74"/>
  <c r="L9" i="74"/>
  <c r="I9" i="74"/>
  <c r="F9" i="74"/>
  <c r="L8" i="74"/>
  <c r="I8" i="74"/>
  <c r="F8" i="74"/>
  <c r="E19" i="74"/>
  <c r="C19" i="74" s="1"/>
  <c r="D19" i="74"/>
  <c r="E18" i="74"/>
  <c r="D18" i="74"/>
  <c r="C18" i="74"/>
  <c r="E17" i="74"/>
  <c r="D17" i="74"/>
  <c r="E16" i="74"/>
  <c r="D16" i="74"/>
  <c r="C16" i="74" s="1"/>
  <c r="E15" i="74"/>
  <c r="D15" i="74"/>
  <c r="C15" i="74" s="1"/>
  <c r="E14" i="74"/>
  <c r="C14" i="74" s="1"/>
  <c r="D14" i="74"/>
  <c r="E13" i="74"/>
  <c r="D13" i="74"/>
  <c r="C13" i="74"/>
  <c r="E12" i="74"/>
  <c r="D12" i="74"/>
  <c r="C12" i="74" s="1"/>
  <c r="E11" i="74"/>
  <c r="D11" i="74"/>
  <c r="C11" i="74" s="1"/>
  <c r="E10" i="74"/>
  <c r="D10" i="74"/>
  <c r="C10" i="74" s="1"/>
  <c r="E9" i="74"/>
  <c r="D9" i="74"/>
  <c r="C9" i="74" s="1"/>
  <c r="E8" i="74"/>
  <c r="D8" i="74"/>
  <c r="C8" i="74" s="1"/>
  <c r="L29" i="79"/>
  <c r="I29" i="79"/>
  <c r="F29" i="79"/>
  <c r="E29" i="79"/>
  <c r="D29" i="79"/>
  <c r="C29" i="79"/>
  <c r="L28" i="79"/>
  <c r="I28" i="79"/>
  <c r="F28" i="79"/>
  <c r="E28" i="79"/>
  <c r="D28" i="79"/>
  <c r="C28" i="79"/>
  <c r="L27" i="79"/>
  <c r="I27" i="79"/>
  <c r="F27" i="79"/>
  <c r="E27" i="79"/>
  <c r="D27" i="79"/>
  <c r="C27" i="79"/>
  <c r="L26" i="79"/>
  <c r="I26" i="79"/>
  <c r="F26" i="79"/>
  <c r="E26" i="79"/>
  <c r="D26" i="79"/>
  <c r="C26" i="79"/>
  <c r="N25" i="79"/>
  <c r="M25" i="79"/>
  <c r="L25" i="79" s="1"/>
  <c r="K25" i="79"/>
  <c r="J25" i="79"/>
  <c r="I25" i="79"/>
  <c r="H25" i="79"/>
  <c r="E25" i="79" s="1"/>
  <c r="C25" i="79" s="1"/>
  <c r="G25" i="79"/>
  <c r="F25" i="79"/>
  <c r="D25" i="79"/>
  <c r="L24" i="79"/>
  <c r="I24" i="79"/>
  <c r="F24" i="79"/>
  <c r="E24" i="79"/>
  <c r="D24" i="79"/>
  <c r="C24" i="79"/>
  <c r="L23" i="79"/>
  <c r="I23" i="79"/>
  <c r="F23" i="79"/>
  <c r="E23" i="79"/>
  <c r="D23" i="79"/>
  <c r="C23" i="79"/>
  <c r="L22" i="79"/>
  <c r="I22" i="79"/>
  <c r="F22" i="79"/>
  <c r="E22" i="79"/>
  <c r="D22" i="79"/>
  <c r="C22" i="79"/>
  <c r="L21" i="79"/>
  <c r="I21" i="79"/>
  <c r="F21" i="79"/>
  <c r="E21" i="79"/>
  <c r="D21" i="79"/>
  <c r="C21" i="79"/>
  <c r="L20" i="79"/>
  <c r="I20" i="79"/>
  <c r="F20" i="79"/>
  <c r="E20" i="79"/>
  <c r="D20" i="79"/>
  <c r="C20" i="79"/>
  <c r="N19" i="79"/>
  <c r="M19" i="79"/>
  <c r="L19" i="79"/>
  <c r="K19" i="79"/>
  <c r="E19" i="79" s="1"/>
  <c r="J19" i="79"/>
  <c r="D19" i="79" s="1"/>
  <c r="C19" i="79" s="1"/>
  <c r="I19" i="79"/>
  <c r="H19" i="79"/>
  <c r="G19" i="79"/>
  <c r="F19" i="79"/>
  <c r="L18" i="79"/>
  <c r="I18" i="79"/>
  <c r="F18" i="79"/>
  <c r="E18" i="79"/>
  <c r="D18" i="79"/>
  <c r="C18" i="79"/>
  <c r="L17" i="79"/>
  <c r="I17" i="79"/>
  <c r="F17" i="79"/>
  <c r="E17" i="79"/>
  <c r="D17" i="79"/>
  <c r="C17" i="79"/>
  <c r="L16" i="79"/>
  <c r="I16" i="79"/>
  <c r="F16" i="79"/>
  <c r="E16" i="79"/>
  <c r="D16" i="79"/>
  <c r="C16" i="79"/>
  <c r="L15" i="79"/>
  <c r="I15" i="79"/>
  <c r="F15" i="79"/>
  <c r="E15" i="79"/>
  <c r="D15" i="79"/>
  <c r="C15" i="79"/>
  <c r="L14" i="79"/>
  <c r="I14" i="79"/>
  <c r="F14" i="79"/>
  <c r="E14" i="79"/>
  <c r="D14" i="79"/>
  <c r="C14" i="79"/>
  <c r="N13" i="79"/>
  <c r="M13" i="79"/>
  <c r="L13" i="79"/>
  <c r="K13" i="79"/>
  <c r="J13" i="79"/>
  <c r="I13" i="79"/>
  <c r="H13" i="79"/>
  <c r="G13" i="79"/>
  <c r="F13" i="79"/>
  <c r="E13" i="79"/>
  <c r="D13" i="79"/>
  <c r="C13" i="79"/>
  <c r="L12" i="79"/>
  <c r="I12" i="79"/>
  <c r="F12" i="79"/>
  <c r="E12" i="79"/>
  <c r="D12" i="79"/>
  <c r="C12" i="79"/>
  <c r="L11" i="79"/>
  <c r="I11" i="79"/>
  <c r="F11" i="79"/>
  <c r="E11" i="79"/>
  <c r="D11" i="79"/>
  <c r="C11" i="79"/>
  <c r="L10" i="79"/>
  <c r="I10" i="79"/>
  <c r="F10" i="79"/>
  <c r="E10" i="79"/>
  <c r="D10" i="79"/>
  <c r="C10" i="79"/>
  <c r="L9" i="79"/>
  <c r="I9" i="79"/>
  <c r="F9" i="79"/>
  <c r="E9" i="79"/>
  <c r="D9" i="79"/>
  <c r="C9" i="79"/>
  <c r="L8" i="79"/>
  <c r="I8" i="79"/>
  <c r="F8" i="79"/>
  <c r="E8" i="79"/>
  <c r="D8" i="79"/>
  <c r="C8" i="79"/>
  <c r="N7" i="79"/>
  <c r="M7" i="79"/>
  <c r="L7" i="79"/>
  <c r="K7" i="79"/>
  <c r="E7" i="79" s="1"/>
  <c r="J7" i="79"/>
  <c r="D7" i="79" s="1"/>
  <c r="C7" i="79" s="1"/>
  <c r="I7" i="79"/>
  <c r="H7" i="79"/>
  <c r="G7" i="79"/>
  <c r="F7" i="79"/>
  <c r="L16" i="78"/>
  <c r="I16" i="78"/>
  <c r="F16" i="78"/>
  <c r="E16" i="78"/>
  <c r="D16" i="78"/>
  <c r="C16" i="78"/>
  <c r="L15" i="78"/>
  <c r="I15" i="78"/>
  <c r="F15" i="78"/>
  <c r="E15" i="78"/>
  <c r="D15" i="78"/>
  <c r="C15" i="78"/>
  <c r="L14" i="78"/>
  <c r="I14" i="78"/>
  <c r="F14" i="78"/>
  <c r="E14" i="78"/>
  <c r="D14" i="78"/>
  <c r="C14" i="78"/>
  <c r="L13" i="78"/>
  <c r="I13" i="78"/>
  <c r="F13" i="78"/>
  <c r="E13" i="78"/>
  <c r="D13" i="78"/>
  <c r="C13" i="78"/>
  <c r="L12" i="78"/>
  <c r="I12" i="78"/>
  <c r="F12" i="78"/>
  <c r="E12" i="78"/>
  <c r="D12" i="78"/>
  <c r="C12" i="78"/>
  <c r="L11" i="78"/>
  <c r="I11" i="78"/>
  <c r="F11" i="78"/>
  <c r="E11" i="78"/>
  <c r="D11" i="78"/>
  <c r="C11" i="78"/>
  <c r="L10" i="78"/>
  <c r="I10" i="78"/>
  <c r="F10" i="78"/>
  <c r="E10" i="78"/>
  <c r="D10" i="78"/>
  <c r="C10" i="78"/>
  <c r="L9" i="78"/>
  <c r="I9" i="78"/>
  <c r="F9" i="78"/>
  <c r="E9" i="78"/>
  <c r="D9" i="78"/>
  <c r="C9" i="78"/>
  <c r="L8" i="78"/>
  <c r="I8" i="78"/>
  <c r="F8" i="78"/>
  <c r="E8" i="78"/>
  <c r="D8" i="78"/>
  <c r="C8" i="78"/>
  <c r="L7" i="78"/>
  <c r="I7" i="78"/>
  <c r="F7" i="78"/>
  <c r="E7" i="78"/>
  <c r="D7" i="78"/>
  <c r="C7" i="78"/>
  <c r="C10" i="77" l="1"/>
  <c r="C8" i="77"/>
  <c r="C12" i="76"/>
  <c r="C10" i="76"/>
  <c r="C18" i="76"/>
  <c r="C16" i="76"/>
  <c r="C17" i="74"/>
  <c r="L18" i="75"/>
  <c r="I18" i="75"/>
  <c r="F18" i="75"/>
  <c r="E18" i="75"/>
  <c r="D18" i="75"/>
  <c r="C18" i="75" s="1"/>
  <c r="L17" i="75"/>
  <c r="I17" i="75"/>
  <c r="F17" i="75"/>
  <c r="E17" i="75"/>
  <c r="D17" i="75"/>
  <c r="L16" i="75"/>
  <c r="I16" i="75"/>
  <c r="F16" i="75"/>
  <c r="E16" i="75"/>
  <c r="D16" i="75"/>
  <c r="C16" i="75" s="1"/>
  <c r="L15" i="75"/>
  <c r="I15" i="75"/>
  <c r="F15" i="75"/>
  <c r="E15" i="75"/>
  <c r="D15" i="75"/>
  <c r="L14" i="75"/>
  <c r="I14" i="75"/>
  <c r="F14" i="75"/>
  <c r="E14" i="75"/>
  <c r="D14" i="75"/>
  <c r="L13" i="75"/>
  <c r="I13" i="75"/>
  <c r="F13" i="75"/>
  <c r="E13" i="75"/>
  <c r="D13" i="75"/>
  <c r="L12" i="75"/>
  <c r="I12" i="75"/>
  <c r="F12" i="75"/>
  <c r="E12" i="75"/>
  <c r="D12" i="75"/>
  <c r="L11" i="75"/>
  <c r="I11" i="75"/>
  <c r="F11" i="75"/>
  <c r="E11" i="75"/>
  <c r="D11" i="75"/>
  <c r="C11" i="75" s="1"/>
  <c r="L10" i="75"/>
  <c r="I10" i="75"/>
  <c r="F10" i="75"/>
  <c r="E10" i="75"/>
  <c r="D10" i="75"/>
  <c r="L9" i="75"/>
  <c r="I9" i="75"/>
  <c r="F9" i="75"/>
  <c r="E9" i="75"/>
  <c r="D9" i="75"/>
  <c r="C9" i="75" s="1"/>
  <c r="L8" i="75"/>
  <c r="I8" i="75"/>
  <c r="F8" i="75"/>
  <c r="E8" i="75"/>
  <c r="D8" i="75"/>
  <c r="L7" i="75"/>
  <c r="I7" i="75"/>
  <c r="F7" i="75"/>
  <c r="E7" i="75"/>
  <c r="D7" i="75"/>
  <c r="D7" i="73"/>
  <c r="E7" i="73"/>
  <c r="F7" i="73"/>
  <c r="I7" i="73"/>
  <c r="L7" i="73"/>
  <c r="D8" i="73"/>
  <c r="E8" i="73"/>
  <c r="F8" i="73"/>
  <c r="I8" i="73"/>
  <c r="L8" i="73"/>
  <c r="D9" i="73"/>
  <c r="C9" i="73" s="1"/>
  <c r="E9" i="73"/>
  <c r="F9" i="73"/>
  <c r="I9" i="73"/>
  <c r="L9" i="73"/>
  <c r="D10" i="73"/>
  <c r="E10" i="73"/>
  <c r="F10" i="73"/>
  <c r="I10" i="73"/>
  <c r="L10" i="73"/>
  <c r="D11" i="73"/>
  <c r="E11" i="73"/>
  <c r="F11" i="73"/>
  <c r="I11" i="73"/>
  <c r="L11" i="73"/>
  <c r="D12" i="73"/>
  <c r="E12" i="73"/>
  <c r="F12" i="73"/>
  <c r="I12" i="73"/>
  <c r="L12" i="73"/>
  <c r="D13" i="73"/>
  <c r="E13" i="73"/>
  <c r="F13" i="73"/>
  <c r="I13" i="73"/>
  <c r="L13" i="73"/>
  <c r="D14" i="73"/>
  <c r="E14" i="73"/>
  <c r="F14" i="73"/>
  <c r="I14" i="73"/>
  <c r="L14" i="73"/>
  <c r="D15" i="73"/>
  <c r="E15" i="73"/>
  <c r="F15" i="73"/>
  <c r="I15" i="73"/>
  <c r="L15" i="73"/>
  <c r="D16" i="73"/>
  <c r="C16" i="73" s="1"/>
  <c r="E16" i="73"/>
  <c r="F16" i="73"/>
  <c r="I16" i="73"/>
  <c r="L16" i="73"/>
  <c r="D17" i="73"/>
  <c r="E17" i="73"/>
  <c r="F17" i="73"/>
  <c r="I17" i="73"/>
  <c r="L17" i="73"/>
  <c r="D18" i="73"/>
  <c r="E18" i="73"/>
  <c r="F18" i="73"/>
  <c r="I18" i="73"/>
  <c r="L18" i="73"/>
  <c r="L7" i="74"/>
  <c r="I7" i="74"/>
  <c r="F7" i="74"/>
  <c r="E7" i="74"/>
  <c r="D7" i="74"/>
  <c r="C7" i="74" s="1"/>
  <c r="C10" i="75" l="1"/>
  <c r="C12" i="75"/>
  <c r="C8" i="73"/>
  <c r="C10" i="73"/>
  <c r="C17" i="75"/>
  <c r="C13" i="75"/>
  <c r="C8" i="75"/>
  <c r="C15" i="75"/>
  <c r="C14" i="75"/>
  <c r="C7" i="75"/>
  <c r="C18" i="73"/>
  <c r="C11" i="73"/>
  <c r="C13" i="73"/>
  <c r="C15" i="73"/>
  <c r="C17" i="73"/>
  <c r="C12" i="73"/>
  <c r="C14" i="73"/>
  <c r="C7" i="73"/>
  <c r="F18" i="62" l="1"/>
  <c r="E18" i="62"/>
  <c r="D18" i="62"/>
  <c r="C19" i="62"/>
  <c r="C20" i="62"/>
  <c r="C21" i="62" l="1"/>
  <c r="L15" i="41"/>
  <c r="I15" i="41"/>
  <c r="F15" i="41"/>
  <c r="E15" i="41"/>
  <c r="D15" i="41"/>
  <c r="C15" i="41" s="1"/>
  <c r="L14" i="41"/>
  <c r="I14" i="41"/>
  <c r="F14" i="41"/>
  <c r="E14" i="41"/>
  <c r="D14" i="41"/>
  <c r="C14" i="41"/>
  <c r="N13" i="41"/>
  <c r="M13" i="41"/>
  <c r="L13" i="41" s="1"/>
  <c r="K13" i="41"/>
  <c r="J13" i="41"/>
  <c r="I13" i="41" s="1"/>
  <c r="H13" i="41"/>
  <c r="G13" i="41"/>
  <c r="L12" i="41"/>
  <c r="I12" i="41"/>
  <c r="F12" i="41"/>
  <c r="E12" i="41"/>
  <c r="D12" i="41"/>
  <c r="C12" i="41" s="1"/>
  <c r="L11" i="41"/>
  <c r="I11" i="41"/>
  <c r="F11" i="41"/>
  <c r="E11" i="41"/>
  <c r="D11" i="41"/>
  <c r="C11" i="41" s="1"/>
  <c r="L10" i="41"/>
  <c r="I10" i="41"/>
  <c r="F10" i="41"/>
  <c r="E10" i="41"/>
  <c r="D10" i="41"/>
  <c r="L9" i="41"/>
  <c r="I9" i="41"/>
  <c r="F9" i="41"/>
  <c r="E9" i="41"/>
  <c r="D9" i="41"/>
  <c r="C9" i="41"/>
  <c r="L8" i="41"/>
  <c r="I8" i="41"/>
  <c r="F8" i="41"/>
  <c r="E8" i="41"/>
  <c r="D8" i="41"/>
  <c r="C8" i="41" s="1"/>
  <c r="L7" i="41"/>
  <c r="I7" i="41"/>
  <c r="F7" i="41"/>
  <c r="E7" i="41"/>
  <c r="D7" i="41"/>
  <c r="C7" i="41"/>
  <c r="G20" i="76" l="1"/>
  <c r="C21" i="76" s="1"/>
  <c r="G20" i="77"/>
  <c r="C21" i="77" s="1"/>
  <c r="G19" i="75"/>
  <c r="C20" i="75" s="1"/>
  <c r="F13" i="41"/>
  <c r="C10" i="41"/>
  <c r="D13" i="41"/>
  <c r="E13" i="41"/>
  <c r="C13" i="41" l="1"/>
  <c r="L6" i="48" l="1"/>
  <c r="K6" i="48"/>
  <c r="J6" i="48"/>
  <c r="G6" i="48"/>
  <c r="F6" i="48"/>
  <c r="E6" i="48"/>
  <c r="E12" i="72"/>
  <c r="E11" i="72"/>
  <c r="E22" i="72"/>
  <c r="G21" i="72"/>
  <c r="F21" i="72"/>
  <c r="C7" i="68"/>
  <c r="H17" i="48"/>
  <c r="H16" i="48"/>
  <c r="H15" i="48"/>
  <c r="H14" i="48"/>
  <c r="H13" i="48"/>
  <c r="H12" i="48"/>
  <c r="H11" i="48"/>
  <c r="H10" i="48"/>
  <c r="H9" i="48"/>
  <c r="H8" i="48"/>
  <c r="H7" i="48"/>
  <c r="C17" i="48"/>
  <c r="C16" i="48"/>
  <c r="C15" i="48"/>
  <c r="C14" i="48"/>
  <c r="C13" i="48"/>
  <c r="C12" i="48"/>
  <c r="C11" i="48"/>
  <c r="C10" i="48"/>
  <c r="C9" i="48"/>
  <c r="C8" i="48"/>
  <c r="C7" i="48"/>
  <c r="I6" i="48"/>
  <c r="D6" i="48"/>
  <c r="M9" i="48" l="1"/>
  <c r="E21" i="72"/>
  <c r="M7" i="48"/>
  <c r="M12" i="48"/>
  <c r="M16" i="48"/>
  <c r="M14" i="48"/>
  <c r="M10" i="48"/>
  <c r="M17" i="48"/>
  <c r="M11" i="48"/>
  <c r="M8" i="48"/>
  <c r="M13" i="48"/>
  <c r="H6" i="48"/>
  <c r="M15" i="48"/>
  <c r="C6" i="48"/>
  <c r="C19" i="48" l="1"/>
  <c r="C18" i="48"/>
  <c r="H16" i="41"/>
  <c r="N16" i="41"/>
  <c r="M16" i="41"/>
  <c r="K16" i="41"/>
  <c r="G16" i="41"/>
  <c r="C17" i="41" s="1"/>
  <c r="C18" i="54"/>
  <c r="J16" i="41" l="1"/>
  <c r="C21" i="54"/>
  <c r="C20" i="54"/>
  <c r="C19" i="54"/>
  <c r="C16" i="54"/>
  <c r="C15" i="54"/>
  <c r="C14" i="54"/>
  <c r="C13" i="54"/>
  <c r="C12" i="54" s="1"/>
  <c r="C10" i="54"/>
  <c r="C9" i="54"/>
  <c r="C7" i="54"/>
  <c r="C6" i="54"/>
  <c r="E6" i="54" l="1"/>
  <c r="C15" i="62"/>
  <c r="C18" i="62"/>
  <c r="C17" i="62"/>
  <c r="C16" i="62"/>
  <c r="C14" i="62"/>
  <c r="C13" i="62"/>
  <c r="C12" i="62"/>
  <c r="C11" i="62"/>
  <c r="C10" i="62"/>
  <c r="C9" i="62"/>
  <c r="C8" i="62"/>
  <c r="F20" i="68" l="1"/>
  <c r="E20" i="68"/>
  <c r="D20" i="68"/>
  <c r="C22" i="68"/>
  <c r="C21" i="68"/>
  <c r="C24" i="68"/>
  <c r="H23" i="72" l="1"/>
  <c r="E23" i="72"/>
  <c r="H22" i="72"/>
  <c r="E20" i="72"/>
  <c r="E19" i="72"/>
  <c r="E18" i="72"/>
  <c r="E17" i="72"/>
  <c r="E16" i="72"/>
  <c r="E15" i="72"/>
  <c r="E14" i="72"/>
  <c r="E13" i="72"/>
  <c r="E10" i="72"/>
  <c r="E9" i="72"/>
  <c r="E8" i="72"/>
  <c r="E7" i="72"/>
  <c r="L10" i="71"/>
  <c r="I10" i="71"/>
  <c r="F10" i="71"/>
  <c r="E10" i="71"/>
  <c r="D10" i="71"/>
  <c r="L9" i="71"/>
  <c r="I9" i="71"/>
  <c r="F9" i="71"/>
  <c r="E9" i="71"/>
  <c r="D9" i="71"/>
  <c r="L8" i="71"/>
  <c r="I8" i="71"/>
  <c r="F8" i="71"/>
  <c r="E8" i="71"/>
  <c r="D8" i="71"/>
  <c r="C8" i="71" s="1"/>
  <c r="N7" i="71"/>
  <c r="M7" i="71"/>
  <c r="K7" i="71"/>
  <c r="J7" i="71"/>
  <c r="H7" i="71"/>
  <c r="H11" i="71" s="1"/>
  <c r="G7" i="71"/>
  <c r="L9" i="70"/>
  <c r="I9" i="70"/>
  <c r="F9" i="70"/>
  <c r="E9" i="70"/>
  <c r="D9" i="70"/>
  <c r="L8" i="70"/>
  <c r="I8" i="70"/>
  <c r="F8" i="70"/>
  <c r="E8" i="70"/>
  <c r="D8" i="70"/>
  <c r="L7" i="70"/>
  <c r="I7" i="70"/>
  <c r="F7" i="70"/>
  <c r="E7" i="70"/>
  <c r="D7" i="70"/>
  <c r="N6" i="70"/>
  <c r="M6" i="70"/>
  <c r="K6" i="70"/>
  <c r="J6" i="70"/>
  <c r="H6" i="70"/>
  <c r="G6" i="70"/>
  <c r="G10" i="70" s="1"/>
  <c r="D11" i="70" s="1"/>
  <c r="I6" i="70" l="1"/>
  <c r="L7" i="71"/>
  <c r="D6" i="70"/>
  <c r="C7" i="70"/>
  <c r="E6" i="70"/>
  <c r="C9" i="70"/>
  <c r="C9" i="71"/>
  <c r="E7" i="71"/>
  <c r="B26" i="72" s="1"/>
  <c r="L6" i="70"/>
  <c r="D7" i="71"/>
  <c r="B25" i="72" s="1"/>
  <c r="I7" i="71"/>
  <c r="C10" i="71"/>
  <c r="F6" i="70"/>
  <c r="C8" i="70"/>
  <c r="F7" i="71"/>
  <c r="C6" i="70" l="1"/>
  <c r="F25" i="72"/>
  <c r="C11" i="72"/>
  <c r="C12" i="72"/>
  <c r="D8" i="72"/>
  <c r="D11" i="72"/>
  <c r="D12" i="72"/>
  <c r="D20" i="72"/>
  <c r="D19" i="72"/>
  <c r="D15" i="72"/>
  <c r="D9" i="72"/>
  <c r="D7" i="72"/>
  <c r="B28" i="72" s="1"/>
  <c r="G25" i="72"/>
  <c r="D10" i="72"/>
  <c r="D14" i="72"/>
  <c r="D18" i="72"/>
  <c r="D16" i="72"/>
  <c r="D23" i="72"/>
  <c r="D17" i="72"/>
  <c r="D22" i="72"/>
  <c r="D13" i="72"/>
  <c r="C23" i="72"/>
  <c r="C22" i="72"/>
  <c r="C16" i="72"/>
  <c r="C20" i="72"/>
  <c r="C14" i="72"/>
  <c r="C10" i="72"/>
  <c r="C18" i="72"/>
  <c r="C8" i="72"/>
  <c r="C17" i="72"/>
  <c r="C19" i="72"/>
  <c r="C9" i="72"/>
  <c r="C13" i="72"/>
  <c r="C7" i="71"/>
  <c r="C7" i="72"/>
  <c r="C15" i="72"/>
  <c r="E26" i="72" l="1"/>
  <c r="B27" i="72"/>
  <c r="C17" i="69"/>
  <c r="C16" i="69"/>
  <c r="C15" i="69"/>
  <c r="C14" i="69"/>
  <c r="C13" i="69"/>
  <c r="C12" i="69"/>
  <c r="C11" i="69"/>
  <c r="C10" i="69"/>
  <c r="C9" i="69"/>
  <c r="C8" i="69"/>
  <c r="C7" i="69"/>
  <c r="F6" i="69"/>
  <c r="E6" i="69"/>
  <c r="D6" i="69"/>
  <c r="C6" i="69" l="1"/>
  <c r="C25" i="68" l="1"/>
  <c r="C23" i="68"/>
  <c r="C20" i="68" s="1"/>
  <c r="C13" i="68"/>
  <c r="C28" i="68" l="1"/>
  <c r="C27" i="68"/>
  <c r="F26" i="68"/>
  <c r="E26" i="68"/>
  <c r="D26" i="68"/>
  <c r="C19" i="68"/>
  <c r="C18" i="68"/>
  <c r="C17" i="68"/>
  <c r="F16" i="68"/>
  <c r="F10" i="68" s="1"/>
  <c r="E16" i="68"/>
  <c r="D16" i="68"/>
  <c r="D10" i="68" s="1"/>
  <c r="C15" i="68"/>
  <c r="C14" i="68"/>
  <c r="C12" i="68"/>
  <c r="C11" i="68"/>
  <c r="C9" i="68"/>
  <c r="C8" i="68"/>
  <c r="C6" i="68"/>
  <c r="F5" i="68"/>
  <c r="E5" i="68"/>
  <c r="D5" i="68"/>
  <c r="C16" i="68" l="1"/>
  <c r="C10" i="68" s="1"/>
  <c r="C26" i="68"/>
  <c r="C5" i="68"/>
  <c r="E10" i="68"/>
  <c r="E8" i="60" l="1"/>
  <c r="D8" i="60"/>
  <c r="E7" i="60"/>
  <c r="D7" i="60"/>
  <c r="E6" i="60"/>
  <c r="D6" i="60"/>
  <c r="E15" i="40" l="1"/>
  <c r="D15" i="40"/>
  <c r="E14" i="40"/>
  <c r="D14" i="40"/>
  <c r="E12" i="40"/>
  <c r="D12" i="40"/>
  <c r="E11" i="40"/>
  <c r="D11" i="40"/>
  <c r="E10" i="40"/>
  <c r="D10" i="40"/>
  <c r="E9" i="40"/>
  <c r="D9" i="40"/>
  <c r="E8" i="40"/>
  <c r="D8" i="40"/>
  <c r="E7" i="40"/>
  <c r="D7" i="40"/>
  <c r="L8" i="60" l="1"/>
  <c r="I8" i="60"/>
  <c r="F8" i="60"/>
  <c r="L7" i="60"/>
  <c r="I7" i="60"/>
  <c r="F7" i="60"/>
  <c r="C7" i="60"/>
  <c r="L6" i="60"/>
  <c r="I6" i="60"/>
  <c r="F6" i="60"/>
  <c r="C6" i="60" l="1"/>
  <c r="C8" i="60"/>
  <c r="L15" i="40" l="1"/>
  <c r="I15" i="40"/>
  <c r="F15" i="40"/>
  <c r="L14" i="40"/>
  <c r="I14" i="40"/>
  <c r="F14" i="40"/>
  <c r="N13" i="40"/>
  <c r="M13" i="40"/>
  <c r="K13" i="40"/>
  <c r="J13" i="40"/>
  <c r="H13" i="40"/>
  <c r="G13" i="40"/>
  <c r="G11" i="71" s="1"/>
  <c r="L12" i="40"/>
  <c r="I12" i="40"/>
  <c r="F12" i="40"/>
  <c r="L11" i="40"/>
  <c r="I11" i="40"/>
  <c r="F11" i="40"/>
  <c r="L10" i="40"/>
  <c r="I10" i="40"/>
  <c r="F10" i="40"/>
  <c r="L9" i="40"/>
  <c r="I9" i="40"/>
  <c r="F9" i="40"/>
  <c r="L8" i="40"/>
  <c r="I8" i="40"/>
  <c r="F8" i="40"/>
  <c r="L7" i="40"/>
  <c r="I7" i="40"/>
  <c r="F7" i="40"/>
  <c r="G20" i="74" l="1"/>
  <c r="C21" i="74" s="1"/>
  <c r="G19" i="73"/>
  <c r="C20" i="73" s="1"/>
  <c r="H16" i="40"/>
  <c r="N16" i="40"/>
  <c r="K16" i="40"/>
  <c r="J16" i="40"/>
  <c r="M16" i="40"/>
  <c r="G16" i="40"/>
  <c r="C17" i="40" s="1"/>
  <c r="C8" i="40"/>
  <c r="C10" i="40"/>
  <c r="C7" i="40"/>
  <c r="C9" i="40"/>
  <c r="C12" i="40"/>
  <c r="F13" i="40"/>
  <c r="C11" i="40"/>
  <c r="C14" i="40"/>
  <c r="C15" i="40"/>
  <c r="E13" i="40"/>
  <c r="D13" i="40"/>
  <c r="I13" i="40"/>
  <c r="L13" i="40"/>
  <c r="F12" i="71" l="1"/>
  <c r="C13" i="40"/>
</calcChain>
</file>

<file path=xl/sharedStrings.xml><?xml version="1.0" encoding="utf-8"?>
<sst xmlns="http://schemas.openxmlformats.org/spreadsheetml/2006/main" count="1951" uniqueCount="911">
  <si>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</si>
  <si>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</si>
  <si>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</si>
  <si>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</si>
  <si>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</si>
  <si>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</si>
  <si>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</si>
  <si>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</si>
  <si>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</si>
  <si>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</si>
  <si>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</si>
  <si>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</si>
  <si>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</si>
  <si>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</si>
  <si>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Institución: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</si>
  <si>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</si>
  <si>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</si>
  <si>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</si>
  <si>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</si>
  <si>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</si>
  <si>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</si>
  <si>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</si>
  <si>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</si>
  <si>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</si>
  <si>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</si>
  <si>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</si>
  <si>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</si>
  <si>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SECTOR</t>
  </si>
  <si>
    <t>DIRECTOR</t>
  </si>
  <si>
    <t>1</t>
  </si>
  <si>
    <t>SAN JOSE</t>
  </si>
  <si>
    <t>2</t>
  </si>
  <si>
    <t>SAN JOSE NORTE</t>
  </si>
  <si>
    <t>DESAMPARADOS</t>
  </si>
  <si>
    <t>00025</t>
  </si>
  <si>
    <t>00013</t>
  </si>
  <si>
    <t>0409</t>
  </si>
  <si>
    <t>3</t>
  </si>
  <si>
    <t>00017</t>
  </si>
  <si>
    <t>0413</t>
  </si>
  <si>
    <t>REPUBLICA DE NICARAGUA</t>
  </si>
  <si>
    <t>CRISTO REY</t>
  </si>
  <si>
    <t>0347</t>
  </si>
  <si>
    <t>MARCELINO GARCIA FLAMENCO</t>
  </si>
  <si>
    <t>ALAJUELA</t>
  </si>
  <si>
    <t>18</t>
  </si>
  <si>
    <t>00037</t>
  </si>
  <si>
    <t>0415</t>
  </si>
  <si>
    <t>QUINCE DE AGOSTO</t>
  </si>
  <si>
    <t>6</t>
  </si>
  <si>
    <t>PUNTARENAS</t>
  </si>
  <si>
    <t>SAN RAFAEL</t>
  </si>
  <si>
    <t>00074</t>
  </si>
  <si>
    <t>15</t>
  </si>
  <si>
    <t>SAN CARLOS</t>
  </si>
  <si>
    <t>00072</t>
  </si>
  <si>
    <t>0342</t>
  </si>
  <si>
    <t>0470</t>
  </si>
  <si>
    <t>5</t>
  </si>
  <si>
    <t>00097</t>
  </si>
  <si>
    <t>0321</t>
  </si>
  <si>
    <t>CAROLINA DENT ALVARADO</t>
  </si>
  <si>
    <t>SAGRADA FAMILIA</t>
  </si>
  <si>
    <t>00139</t>
  </si>
  <si>
    <t>0548</t>
  </si>
  <si>
    <t>FRANCISCO GAMBOA MORA</t>
  </si>
  <si>
    <t>RIO AZUL</t>
  </si>
  <si>
    <t>PRAGA</t>
  </si>
  <si>
    <t>00199</t>
  </si>
  <si>
    <t>0366</t>
  </si>
  <si>
    <t>JUAN FLORES UMAÑA</t>
  </si>
  <si>
    <t>00281</t>
  </si>
  <si>
    <t>0435</t>
  </si>
  <si>
    <t>INGLATERRA</t>
  </si>
  <si>
    <t>LIBERIA</t>
  </si>
  <si>
    <t>THELMA ROSSY PORRAS LOPEZ</t>
  </si>
  <si>
    <t>00727</t>
  </si>
  <si>
    <t>1112</t>
  </si>
  <si>
    <t>ASCENSION ESQUIVEL IBARRA</t>
  </si>
  <si>
    <t>FLORY CECILIA LEON RODRIGUEZ</t>
  </si>
  <si>
    <t>CUATRO ESQUINAS</t>
  </si>
  <si>
    <t>01087</t>
  </si>
  <si>
    <t>EMILCE MORA PORTUGUEZ</t>
  </si>
  <si>
    <t>1528</t>
  </si>
  <si>
    <t>01813</t>
  </si>
  <si>
    <t>2323</t>
  </si>
  <si>
    <t>02278</t>
  </si>
  <si>
    <t>2699</t>
  </si>
  <si>
    <t>RIOJALANDIA</t>
  </si>
  <si>
    <t>03458</t>
  </si>
  <si>
    <t>0443</t>
  </si>
  <si>
    <t>Dirección Regional:</t>
  </si>
  <si>
    <t>Sí</t>
  </si>
  <si>
    <t>Crack</t>
  </si>
  <si>
    <t>Cocaína</t>
  </si>
  <si>
    <t>Problema de Salud</t>
  </si>
  <si>
    <t>Sobrepeso</t>
  </si>
  <si>
    <t>Obesidad</t>
  </si>
  <si>
    <t>Esquema de Vacunación Incompleto</t>
  </si>
  <si>
    <t>Anemia</t>
  </si>
  <si>
    <t>19 y más</t>
  </si>
  <si>
    <t>pcd</t>
  </si>
  <si>
    <t>CINTHIA MENDEZ GAMBOA</t>
  </si>
  <si>
    <t>OBSERVACIONES/COMENTARIOS:</t>
  </si>
  <si>
    <t>CANTIDAD DE ADECUACIONES CURRICULARES</t>
  </si>
  <si>
    <t>De acceso</t>
  </si>
  <si>
    <t>No significativa</t>
  </si>
  <si>
    <t>Significativa</t>
  </si>
  <si>
    <t>ESTUDIANTES QUE SE BENEFICIARON CON LA IMPLEMENTACIÓN DE PROGRAMAS</t>
  </si>
  <si>
    <t>ESTUDIANTES CON PROBLEMAS DE SALUD</t>
  </si>
  <si>
    <t>Agudeza Visual</t>
  </si>
  <si>
    <t>Agudeza Auditiva</t>
  </si>
  <si>
    <t>Programa</t>
  </si>
  <si>
    <t>La Niña del Bosque y el Colibrí</t>
  </si>
  <si>
    <t>Tipo de Adecuación</t>
  </si>
  <si>
    <t>MOVIMIENTOS DE MATRÍCULA</t>
  </si>
  <si>
    <t>Aula Edad</t>
  </si>
  <si>
    <t>I Nivel</t>
  </si>
  <si>
    <t>II Nivel</t>
  </si>
  <si>
    <t>III Nivel</t>
  </si>
  <si>
    <t>Hom-
bres</t>
  </si>
  <si>
    <t>Mu-
jeres</t>
  </si>
  <si>
    <t>SAN JOSE CENTRAL</t>
  </si>
  <si>
    <t>SAN JOSE OESTE</t>
  </si>
  <si>
    <t>LOMAS DEL RIO</t>
  </si>
  <si>
    <t>REPUBLICA DE ARGENTINA</t>
  </si>
  <si>
    <t>RINCON GRANDE</t>
  </si>
  <si>
    <t>LA DOLOROSA</t>
  </si>
  <si>
    <t>BARRIO MEXICO</t>
  </si>
  <si>
    <t>CARPIO</t>
  </si>
  <si>
    <t>PLAZA ACOSTA</t>
  </si>
  <si>
    <t>Ubicación (PR/CA/DI):</t>
  </si>
  <si>
    <t>CUADRO 1</t>
  </si>
  <si>
    <t>CUADRO 4</t>
  </si>
  <si>
    <t>CUADRO 5</t>
  </si>
  <si>
    <t>CUADRO 6</t>
  </si>
  <si>
    <t>I PERIODO</t>
  </si>
  <si>
    <t>II PERIODO</t>
  </si>
  <si>
    <t>CUADRO 8</t>
  </si>
  <si>
    <t>LA CARPIO</t>
  </si>
  <si>
    <t>CLEMENTE MARIN RODRIGUEZ</t>
  </si>
  <si>
    <t xml:space="preserve">Programa de Educación y Entrenamiento en Resistencia a las Pandillas (GREAT) </t>
  </si>
  <si>
    <t>SEGÚN EFECTOS EN EL SISTEMA NERVIOSO CENTRAL</t>
  </si>
  <si>
    <t>Depresoras</t>
  </si>
  <si>
    <t>Alcohol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</si>
  <si>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</si>
  <si>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</si>
  <si>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</si>
  <si>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</si>
  <si>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</si>
  <si>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</si>
  <si>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Física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</si>
  <si>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</si>
  <si>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</si>
  <si>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</si>
  <si>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</si>
  <si>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</si>
  <si>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</si>
  <si>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</si>
  <si>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</si>
  <si>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</si>
  <si>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</si>
  <si>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</si>
  <si>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Hombres</t>
  </si>
  <si>
    <t>Mujeres</t>
  </si>
  <si>
    <t>Tipos de Violencia</t>
  </si>
  <si>
    <t>CUADRO 3</t>
  </si>
  <si>
    <t>Embarazo:</t>
  </si>
  <si>
    <t>Maternidad:</t>
  </si>
  <si>
    <t>Paternidad: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</si>
  <si>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</si>
  <si>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</si>
  <si>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</si>
  <si>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</si>
  <si>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</si>
  <si>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</si>
  <si>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</si>
  <si>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</si>
  <si>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</si>
  <si>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</si>
  <si>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</si>
  <si>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</si>
  <si>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</si>
  <si>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</si>
  <si>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</si>
  <si>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</si>
  <si>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</si>
  <si>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</si>
  <si>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</si>
  <si>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</si>
  <si>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</si>
  <si>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</si>
  <si>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</si>
  <si>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</si>
  <si>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</si>
  <si>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</si>
  <si>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</si>
  <si>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</si>
  <si>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</si>
  <si>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</si>
  <si>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</si>
  <si>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</si>
  <si>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</si>
  <si>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</si>
  <si>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</si>
  <si>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</si>
  <si>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</si>
  <si>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</si>
  <si>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</si>
  <si>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</si>
  <si>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</si>
  <si>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</si>
  <si>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</si>
  <si>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</si>
  <si>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</si>
  <si>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</si>
  <si>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</si>
  <si>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</si>
  <si>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</si>
  <si>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</si>
  <si>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</si>
  <si>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</si>
  <si>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</si>
  <si>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</si>
  <si>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</si>
  <si>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</si>
  <si>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</si>
  <si>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</si>
  <si>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</si>
  <si>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</si>
  <si>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</si>
  <si>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</si>
  <si>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</si>
  <si>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</si>
  <si>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</si>
  <si>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</si>
  <si>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</si>
  <si>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</si>
  <si>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</si>
  <si>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</si>
  <si>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</si>
  <si>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</si>
  <si>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</si>
  <si>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</si>
  <si>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</si>
  <si>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</si>
  <si>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</si>
  <si>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</si>
  <si>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</si>
  <si>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</si>
  <si>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</si>
  <si>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</si>
  <si>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</si>
  <si>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</si>
  <si>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</si>
  <si>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</si>
  <si>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</si>
  <si>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</si>
  <si>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</si>
  <si>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</si>
  <si>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</si>
  <si>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</si>
  <si>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</si>
  <si>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</si>
  <si>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</si>
  <si>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</si>
  <si>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</si>
  <si>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</si>
  <si>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</si>
  <si>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</si>
  <si>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</si>
  <si>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</si>
  <si>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</si>
  <si>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</si>
  <si>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</si>
  <si>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</si>
  <si>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</si>
  <si>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</si>
  <si>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</si>
  <si>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</si>
  <si>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</si>
  <si>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</si>
  <si>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</si>
  <si>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</si>
  <si>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</si>
  <si>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</si>
  <si>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</si>
  <si>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</si>
  <si>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</si>
  <si>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</si>
  <si>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</si>
  <si>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</si>
  <si>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</si>
  <si>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</si>
  <si>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</si>
  <si>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</si>
  <si>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</si>
  <si>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</si>
  <si>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</si>
  <si>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</si>
  <si>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</si>
  <si>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</si>
  <si>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</si>
  <si>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</si>
  <si>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</si>
  <si>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</si>
  <si>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</si>
  <si>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</si>
  <si>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</si>
  <si>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</si>
  <si>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</si>
  <si>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</si>
  <si>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</si>
  <si>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</si>
  <si>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</si>
  <si>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</si>
  <si>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</si>
  <si>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</si>
  <si>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</si>
  <si>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</si>
  <si>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</si>
  <si>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</si>
  <si>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</si>
  <si>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</si>
  <si>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</si>
  <si>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</si>
  <si>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</si>
  <si>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</si>
  <si>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</si>
  <si>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</si>
  <si>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</si>
  <si>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</si>
  <si>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</si>
  <si>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</si>
  <si>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</si>
  <si>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</si>
  <si>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</si>
  <si>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</si>
  <si>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</si>
  <si>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</si>
  <si>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</si>
  <si>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</si>
  <si>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</si>
  <si>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</si>
  <si>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</si>
  <si>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</si>
  <si>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</si>
  <si>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</si>
  <si>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</si>
  <si>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</si>
  <si>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</si>
  <si>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</si>
  <si>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</si>
  <si>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</si>
  <si>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</si>
  <si>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</si>
  <si>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</si>
  <si>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</si>
  <si>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</si>
  <si>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</si>
  <si>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</si>
  <si>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</si>
  <si>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</si>
  <si>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</si>
  <si>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</si>
  <si>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</si>
  <si>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</si>
  <si>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</si>
  <si>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</si>
  <si>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</si>
  <si>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</si>
  <si>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</si>
  <si>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</si>
  <si>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</si>
  <si>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</si>
  <si>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</si>
  <si>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</si>
  <si>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</si>
  <si>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</si>
  <si>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</si>
  <si>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</si>
  <si>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PARA LA PREVENCIÓN DEL CONSUMO Y TRÁFICO DE SUSTANCIAS PSICOACTIVAS</t>
  </si>
  <si>
    <t>Acoso sexual en espacios públicos o de acceso público</t>
  </si>
  <si>
    <t>Violencia en línea</t>
  </si>
  <si>
    <t>IBETTE ALAN CARRILLO</t>
  </si>
  <si>
    <t>SONIA FALLAS SANCHEZ</t>
  </si>
  <si>
    <t>ESTUDIANTES EMBARAZADAS Y</t>
  </si>
  <si>
    <t>PERSONAS ESTUDIANTES QUE FUERON EXCLUIDAS</t>
  </si>
  <si>
    <t>ESTUDIANTES QUE SON MADRES (QUE YA DIERON A LUZ) Y ESTUDIANTES QUE SON PADRES</t>
  </si>
  <si>
    <t>Rango de Edad</t>
  </si>
  <si>
    <t>Muje-
res</t>
  </si>
  <si>
    <t>De 7 años a menos de 12 años</t>
  </si>
  <si>
    <t>De 12 años a menos de 15 años</t>
  </si>
  <si>
    <t>De 15 años a menos de 18 años</t>
  </si>
  <si>
    <t>OBSERVACIONES / COMENTARIOS:</t>
  </si>
  <si>
    <t>SEGÚN ACTIVIDAD REALIZADA</t>
  </si>
  <si>
    <t>CUADRO 9</t>
  </si>
  <si>
    <t>CUADRO 10</t>
  </si>
  <si>
    <t>CUADRO 11</t>
  </si>
  <si>
    <t>Edad cumplida</t>
  </si>
  <si>
    <t>CUADRO 12</t>
  </si>
  <si>
    <t>CUADRO 7</t>
  </si>
  <si>
    <t>Indique la cantidad de personas estudiantes que no concluyeron los estudios por:</t>
  </si>
  <si>
    <t>Familias Transformadoras</t>
  </si>
  <si>
    <t>Mi Primera Aventura en Seguridad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</si>
  <si>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</si>
  <si>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</si>
  <si>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</si>
  <si>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</si>
  <si>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</si>
  <si>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</si>
  <si>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</si>
  <si>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</si>
  <si>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</si>
  <si>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</si>
  <si>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</si>
  <si>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</si>
  <si>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</si>
  <si>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</si>
  <si>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</si>
  <si>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</si>
  <si>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</si>
  <si>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</si>
  <si>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</si>
  <si>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</si>
  <si>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</si>
  <si>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</si>
  <si>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</si>
  <si>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</si>
  <si>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</si>
  <si>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</si>
  <si>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</si>
  <si>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</si>
  <si>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</si>
  <si>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</si>
  <si>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</si>
  <si>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</si>
  <si>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</si>
  <si>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</si>
  <si>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</si>
  <si>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</si>
  <si>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</si>
  <si>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</si>
  <si>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</si>
  <si>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</si>
  <si>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</si>
  <si>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</si>
  <si>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</si>
  <si>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</si>
  <si>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</si>
  <si>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</si>
  <si>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</si>
  <si>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</si>
  <si>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</si>
  <si>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</si>
  <si>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</si>
  <si>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</si>
  <si>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</si>
  <si>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</si>
  <si>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</si>
  <si>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</si>
  <si>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</si>
  <si>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</si>
  <si>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</si>
  <si>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</si>
  <si>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</si>
  <si>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</si>
  <si>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</si>
  <si>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</si>
  <si>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</si>
  <si>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</si>
  <si>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</si>
  <si>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</si>
  <si>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</si>
  <si>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</si>
  <si>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</si>
  <si>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</si>
  <si>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</si>
  <si>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</si>
  <si>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</si>
  <si>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</si>
  <si>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</si>
  <si>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</si>
  <si>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</si>
  <si>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</si>
  <si>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</si>
  <si>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</si>
  <si>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</si>
  <si>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</si>
  <si>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</si>
  <si>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</si>
  <si>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</si>
  <si>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</si>
  <si>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</si>
  <si>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</si>
  <si>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</si>
  <si>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</si>
  <si>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</si>
  <si>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</si>
  <si>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</si>
  <si>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</si>
  <si>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</si>
  <si>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</si>
  <si>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</si>
  <si>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</si>
  <si>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</si>
  <si>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</si>
  <si>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</si>
  <si>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</si>
  <si>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</si>
  <si>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</si>
  <si>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</si>
  <si>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</si>
  <si>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</si>
  <si>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</si>
  <si>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</si>
  <si>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</si>
  <si>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</si>
  <si>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</si>
  <si>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</si>
  <si>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</si>
  <si>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</si>
  <si>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</si>
  <si>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</si>
  <si>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</si>
  <si>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</si>
  <si>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</si>
  <si>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</si>
  <si>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</si>
  <si>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</si>
  <si>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</si>
  <si>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</si>
  <si>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</si>
  <si>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</si>
  <si>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</si>
  <si>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</si>
  <si>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</si>
  <si>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</si>
  <si>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</si>
  <si>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</si>
  <si>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</si>
  <si>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</si>
  <si>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</si>
  <si>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</si>
  <si>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</si>
  <si>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</si>
  <si>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</si>
  <si>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</si>
  <si>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</si>
  <si>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</si>
  <si>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</si>
  <si>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</si>
  <si>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</si>
  <si>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</si>
  <si>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</si>
  <si>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</si>
  <si>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</si>
  <si>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</si>
  <si>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</si>
  <si>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</si>
  <si>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</si>
  <si>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</si>
  <si>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</si>
  <si>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</si>
  <si>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</si>
  <si>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</si>
  <si>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</si>
  <si>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</si>
  <si>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</si>
  <si>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</si>
  <si>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</si>
  <si>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</si>
  <si>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</si>
  <si>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</si>
  <si>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</si>
  <si>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</si>
  <si>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</si>
  <si>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</si>
  <si>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</si>
  <si>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</si>
  <si>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</si>
  <si>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</si>
  <si>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</si>
  <si>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</si>
  <si>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</si>
  <si>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</si>
  <si>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</si>
  <si>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</si>
  <si>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</si>
  <si>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</si>
  <si>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</si>
  <si>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</si>
  <si>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</si>
  <si>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</si>
  <si>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</si>
  <si>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</si>
  <si>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</si>
  <si>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</si>
  <si>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</si>
  <si>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</si>
  <si>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</si>
  <si>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</si>
  <si>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</si>
  <si>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</si>
  <si>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</si>
  <si>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</si>
  <si>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</si>
  <si>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</si>
  <si>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</si>
  <si>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</si>
  <si>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</si>
  <si>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</si>
  <si>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</si>
  <si>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</si>
  <si>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</si>
  <si>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</si>
  <si>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</si>
  <si>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</si>
  <si>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</si>
  <si>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</si>
  <si>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</si>
  <si>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</si>
  <si>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</si>
  <si>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</si>
  <si>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</si>
  <si>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</si>
  <si>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</si>
  <si>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</si>
  <si>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</si>
  <si>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</si>
  <si>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</si>
  <si>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</si>
  <si>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</si>
  <si>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</si>
  <si>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</si>
  <si>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</si>
  <si>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</si>
  <si>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GOICOECHEA</t>
  </si>
  <si>
    <t>ALAJUELITA</t>
  </si>
  <si>
    <t>CONCEPCION</t>
  </si>
  <si>
    <t>MONTES DE OCA</t>
  </si>
  <si>
    <t>0311</t>
  </si>
  <si>
    <t>00082</t>
  </si>
  <si>
    <t>CARMEN LYRA</t>
  </si>
  <si>
    <t>CONCEPCION ARRIBA</t>
  </si>
  <si>
    <t>URUCA</t>
  </si>
  <si>
    <t>PAVAS</t>
  </si>
  <si>
    <t>HATILLO</t>
  </si>
  <si>
    <t>MERCED</t>
  </si>
  <si>
    <t>CURRIDABAT</t>
  </si>
  <si>
    <t>CATEDRAL</t>
  </si>
  <si>
    <t>SAN FELIPE</t>
  </si>
  <si>
    <t>IPIS</t>
  </si>
  <si>
    <t>HOSPITAL</t>
  </si>
  <si>
    <t>DANIEL ESPINOZA VALVERDE</t>
  </si>
  <si>
    <t>TIRRASES</t>
  </si>
  <si>
    <t>MARIA MONSERRAT ORTIZ MORALES</t>
  </si>
  <si>
    <t>CARTAGO</t>
  </si>
  <si>
    <t>LA UNION</t>
  </si>
  <si>
    <t>GUANACASTE</t>
  </si>
  <si>
    <t>SAN ROQUE</t>
  </si>
  <si>
    <t>BARRANCA</t>
  </si>
  <si>
    <t>PITAL</t>
  </si>
  <si>
    <t>2319</t>
  </si>
  <si>
    <t>01818</t>
  </si>
  <si>
    <t>ISABEL BROWN BROWN</t>
  </si>
  <si>
    <t>MARIA ISABEL LOPEZ BLANDON</t>
  </si>
  <si>
    <t>JESUS DE NAZARETH</t>
  </si>
  <si>
    <t>OSCAR CASCANTE CASCANTE</t>
  </si>
  <si>
    <t>1/ anteriormente Aprendo a Valerme por mí Mismo(a).</t>
  </si>
  <si>
    <t>Explorando en habilidades para vivir</t>
  </si>
  <si>
    <t>Creciendo en habilidades para vivir</t>
  </si>
  <si>
    <t>Grooming</t>
  </si>
  <si>
    <t>Sexting</t>
  </si>
  <si>
    <t>Ciberacoso o Ciberbullying</t>
  </si>
  <si>
    <t>Incitación de conductas dañinas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</si>
  <si>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</si>
  <si>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</si>
  <si>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</si>
  <si>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</si>
  <si>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</si>
  <si>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03446</t>
  </si>
  <si>
    <t>0360</t>
  </si>
  <si>
    <t>LUIS DEMETRIO TINOCO CASTRO</t>
  </si>
  <si>
    <t>00202</t>
  </si>
  <si>
    <t>0418</t>
  </si>
  <si>
    <t>ROBERTO CANTILLANO VINDAS</t>
  </si>
  <si>
    <t>PR-CAN-DIS</t>
  </si>
  <si>
    <t>BARRIO NAZARETH</t>
  </si>
  <si>
    <t>PURRAL</t>
  </si>
  <si>
    <t>LOS CUADROS</t>
  </si>
  <si>
    <t>LA MORA</t>
  </si>
  <si>
    <t>ANA JENSSIE CAMPOS CAMPOS</t>
  </si>
  <si>
    <t>MEIBEL PEREZ ALEXANDER</t>
  </si>
  <si>
    <t>Programa Nacional de Convivencia (Convivir)</t>
  </si>
  <si>
    <t>ESTUDIANTES QUE CONSUMEN SUSTANCIAS PSICOACTIVAS NO CONTROLADAS (O NO MEDICADAS)</t>
  </si>
  <si>
    <t>Sustancias Psicoactivas no controladas
(o no medicadas)</t>
  </si>
  <si>
    <t>¿Han detectado estudiantes con algún Problema de Salud de los mencionados en este cuadro?</t>
  </si>
  <si>
    <t>Condición Oral  en Riesgo Severo (según clasificación de riesgo</t>
  </si>
  <si>
    <t>Desnutrición</t>
  </si>
  <si>
    <t>Desnutrición severa</t>
  </si>
  <si>
    <t>Baja talla</t>
  </si>
  <si>
    <t>Baja talla severa</t>
  </si>
  <si>
    <t>No</t>
  </si>
  <si>
    <t>Programa DARE</t>
  </si>
  <si>
    <t>Pasándola Bien</t>
  </si>
  <si>
    <t>Firma Director</t>
  </si>
  <si>
    <t>Ubicación (Provincia/Cantón/Distrito):</t>
  </si>
  <si>
    <t>Firma Supervisor</t>
  </si>
  <si>
    <t>Sellos</t>
  </si>
  <si>
    <t>Nombre Director (a):</t>
  </si>
  <si>
    <t>Nombre Supervisor (a):</t>
  </si>
  <si>
    <t>Teléfono Supervisión:</t>
  </si>
  <si>
    <t>UBICACION</t>
  </si>
  <si>
    <t>TELEFONO1</t>
  </si>
  <si>
    <t>TELEFONO2</t>
  </si>
  <si>
    <t>TELEFONO3</t>
  </si>
  <si>
    <t>SUPERVISOR</t>
  </si>
  <si>
    <t>TELEFONO4</t>
  </si>
  <si>
    <t>0601</t>
  </si>
  <si>
    <t>00008</t>
  </si>
  <si>
    <t>LAS LETRAS</t>
  </si>
  <si>
    <t>SAN MIGUEL</t>
  </si>
  <si>
    <t>BALCON VERDE</t>
  </si>
  <si>
    <t>PUBLICA</t>
  </si>
  <si>
    <t>-</t>
  </si>
  <si>
    <t>ERICK VILLALOBOS SALAZAR</t>
  </si>
  <si>
    <t>0397</t>
  </si>
  <si>
    <t>00020</t>
  </si>
  <si>
    <t>OMAR DENGO GUERRERO</t>
  </si>
  <si>
    <t>BARRIO CUBA</t>
  </si>
  <si>
    <t>MARJORIE RUIZ RODRIGUEZ</t>
  </si>
  <si>
    <t>0426</t>
  </si>
  <si>
    <t>00032</t>
  </si>
  <si>
    <t>REPUBLICA DOMINICANA</t>
  </si>
  <si>
    <t>SAN FRANCISCO DE DOS RIOS</t>
  </si>
  <si>
    <t>VINICIO SOLIS CHAVARRIA</t>
  </si>
  <si>
    <t>MARIBEL CAMBRONERO AGUILAR</t>
  </si>
  <si>
    <t>ORIETTA MORA CAMPOS</t>
  </si>
  <si>
    <t>ELIZABETH ELIZONDO RODRIGUEZ</t>
  </si>
  <si>
    <t>SUSAN RAQUEL VINDAS MADRIGAL</t>
  </si>
  <si>
    <t>0472</t>
  </si>
  <si>
    <t>00080</t>
  </si>
  <si>
    <t>LOS PINOS</t>
  </si>
  <si>
    <t>LA AURORA</t>
  </si>
  <si>
    <t>SANDRA TENCIO CORDERO</t>
  </si>
  <si>
    <t>LORENA GARCIA VILLARREAL</t>
  </si>
  <si>
    <t>MANUEL CALDERON ESQUIVEL</t>
  </si>
  <si>
    <t>KENNETH JIMENEZ GONZALEZ</t>
  </si>
  <si>
    <t>JOHNNY SANCHEZ SOLANO</t>
  </si>
  <si>
    <t>MARIA DE LOS ANGELES SOLIS ALVARADO</t>
  </si>
  <si>
    <t>HILDA PICHARDO SEGURA</t>
  </si>
  <si>
    <t>ROXANA MUÑOZ RIVERA</t>
  </si>
  <si>
    <t>RODJAN MIGUEL CARRILLO FONSECA</t>
  </si>
  <si>
    <t>MASILVIA ARROYO VARGAS</t>
  </si>
  <si>
    <t>KATHERINE CHANTO CERDAS</t>
  </si>
  <si>
    <t>2816</t>
  </si>
  <si>
    <t>03662</t>
  </si>
  <si>
    <t>EL PROGRESO</t>
  </si>
  <si>
    <t>GAUDY RODRIGUEZ NOVOA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</si>
  <si>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</si>
  <si>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</si>
  <si>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</si>
  <si>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</si>
  <si>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</si>
  <si>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</si>
  <si>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</si>
  <si>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</si>
  <si>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</si>
  <si>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</si>
  <si>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</si>
  <si>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</si>
  <si>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</si>
  <si>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</si>
  <si>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</si>
  <si>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</si>
  <si>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</si>
  <si>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</si>
  <si>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</si>
  <si>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</si>
  <si>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</si>
  <si>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</si>
  <si>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</si>
  <si>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</si>
  <si>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</si>
  <si>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</si>
  <si>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</si>
  <si>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</si>
  <si>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</si>
  <si>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</si>
  <si>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</si>
  <si>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</si>
  <si>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</si>
  <si>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</si>
  <si>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</si>
  <si>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</si>
  <si>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</si>
  <si>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</si>
  <si>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</si>
  <si>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</si>
  <si>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</si>
  <si>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</si>
  <si>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</si>
  <si>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</si>
  <si>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</si>
  <si>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Madres</t>
  </si>
  <si>
    <t>Padres</t>
  </si>
  <si>
    <t>Cantidad de Hijos</t>
  </si>
  <si>
    <t>Sextorsión</t>
  </si>
  <si>
    <t>Fenciclidina</t>
  </si>
  <si>
    <t>Psicológica</t>
  </si>
  <si>
    <t>Nota:</t>
  </si>
  <si>
    <t>Teléfono de la Institución -1:</t>
  </si>
  <si>
    <t>Teléfono de la Institución -2:</t>
  </si>
  <si>
    <t>Teléfono contacto Director (a):</t>
  </si>
  <si>
    <t>Movimientos de Matrícula</t>
  </si>
  <si>
    <t>(No incluir los estudiantes Excluidos por motivos de trabajo)</t>
  </si>
  <si>
    <t>CUADRO 2</t>
  </si>
  <si>
    <t>CENSO2024</t>
  </si>
  <si>
    <t>CENSO ESCOLAR 2025 -- INFORME FINAL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</si>
  <si>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</si>
  <si>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</si>
  <si>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r>
      <t xml:space="preserve">Actividad Realizada
</t>
    </r>
    <r>
      <rPr>
        <b/>
        <i/>
        <sz val="11"/>
        <color indexed="8"/>
        <rFont val="Carlito"/>
        <family val="2"/>
      </rPr>
      <t xml:space="preserve">(Si un alumno o alumna realiza más de una actividad, por ejemplo Agricultura y Ganadería, 
registrarlo en cada una de las actividades)        </t>
    </r>
    <r>
      <rPr>
        <b/>
        <i/>
        <sz val="10"/>
        <color indexed="8"/>
        <rFont val="Carlito"/>
        <family val="2"/>
      </rPr>
      <t xml:space="preserve">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</si>
  <si>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</si>
  <si>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</si>
  <si>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</si>
  <si>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</si>
  <si>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</si>
  <si>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</si>
  <si>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</si>
  <si>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</si>
  <si>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</si>
  <si>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</si>
  <si>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</si>
  <si>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</si>
  <si>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</si>
  <si>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</si>
  <si>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</si>
  <si>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</si>
  <si>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</si>
  <si>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</si>
  <si>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r>
      <rPr>
        <b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12 años y la otra 15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14 años</t>
    </r>
    <r>
      <rPr>
        <i/>
        <sz val="10"/>
        <rFont val="Carlito"/>
        <family val="2"/>
      </rPr>
      <t>, se debe sumar el total de hijos de ambas madres e indicarlos en la  misma fila (14 años).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</si>
  <si>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</si>
  <si>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JOHANNA ULLOA VARGAS</t>
  </si>
  <si>
    <t>ROBERTO ESQUIVEL MENESESX</t>
  </si>
  <si>
    <t>LUIS MANUEL SOTO SANABRIA</t>
  </si>
  <si>
    <t>DENISE MARCELA ARCIA ROJAS</t>
  </si>
  <si>
    <t>ALEIDA MENA CORRALES</t>
  </si>
  <si>
    <t>1663</t>
  </si>
  <si>
    <t>01106</t>
  </si>
  <si>
    <t>SANTA RITA</t>
  </si>
  <si>
    <t>16</t>
  </si>
  <si>
    <t>RIO CUARTO</t>
  </si>
  <si>
    <t>ROCIO RAMIREZ DIAZ</t>
  </si>
  <si>
    <t>NELSON SANCHEZ CASTRO</t>
  </si>
  <si>
    <t>MARJORIE BARQUERO GONZALEZ</t>
  </si>
  <si>
    <t>FREDDY CALDERON CERDAS</t>
  </si>
  <si>
    <t>JENNIFER AYMERICH BOLAÑOS</t>
  </si>
  <si>
    <t>ROBERTO CEDPEDES MORA</t>
  </si>
  <si>
    <t>OLGA LIDIA BARRERA GALIANO</t>
  </si>
  <si>
    <t>Renombre este archivo Excel como se indica seguidamente: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</si>
  <si>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</si>
  <si>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</si>
  <si>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</si>
  <si>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</si>
  <si>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</si>
  <si>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</si>
  <si>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</si>
  <si>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</si>
  <si>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t>Ver detalles en la Guía para el llenado del Censo Escolar 2025-Informe Final.</t>
  </si>
  <si>
    <r>
      <t>Kudos</t>
    </r>
    <r>
      <rPr>
        <vertAlign val="superscript"/>
        <sz val="11"/>
        <rFont val="Carlito"/>
        <family val="2"/>
      </rPr>
      <t xml:space="preserve"> 1/</t>
    </r>
  </si>
  <si>
    <t>Inglés</t>
  </si>
  <si>
    <t>Francés</t>
  </si>
  <si>
    <t>Artes Industriales</t>
  </si>
  <si>
    <t>Educación para el Hogar</t>
  </si>
  <si>
    <t>Educación Física</t>
  </si>
  <si>
    <t>Lengua Indígena</t>
  </si>
  <si>
    <t>Cultura Indígena</t>
  </si>
  <si>
    <t>CUADRO 13</t>
  </si>
  <si>
    <t>Formación Tecnológica / Informática /Cómputo</t>
  </si>
  <si>
    <t>MATRÍCULA FINAL SEGÚN ASIGNATURA</t>
  </si>
  <si>
    <t>APROBADOS SEGÚN ASIGNATURA</t>
  </si>
  <si>
    <t xml:space="preserve">Asignatura </t>
  </si>
  <si>
    <t>Asignatura</t>
  </si>
  <si>
    <t>Español</t>
  </si>
  <si>
    <t>Estudios Sociales</t>
  </si>
  <si>
    <t>Matemática</t>
  </si>
  <si>
    <t>Ciencias</t>
  </si>
  <si>
    <t>Conducta</t>
  </si>
  <si>
    <t>APLAZADOS SEGÚN ASIGNATURA</t>
  </si>
  <si>
    <t>CUADRO 14</t>
  </si>
  <si>
    <t>CUADRO 15</t>
  </si>
  <si>
    <t>CUADRO 16</t>
  </si>
  <si>
    <t>CUADRO 17</t>
  </si>
  <si>
    <t>Barbitúricos (pastillas para dormir)</t>
  </si>
  <si>
    <t>Marihuana/Cannabis</t>
  </si>
  <si>
    <t>Drogas Mixtas</t>
  </si>
  <si>
    <t>Vapeador</t>
  </si>
  <si>
    <t>Nicotina-Tabaco</t>
  </si>
  <si>
    <t>Alucinógenos</t>
  </si>
  <si>
    <t>Ácido Lisérgico-LSD- (ácido, cartón)</t>
  </si>
  <si>
    <t>Psilocibina (hongos mágicos)</t>
  </si>
  <si>
    <t>Reina de la noche</t>
  </si>
  <si>
    <t>Ketamina</t>
  </si>
  <si>
    <t>Derivados del Opio, tales como: morfina, heroína, codeína, fentanilo, oxicodona, tramadol, ketamina</t>
  </si>
  <si>
    <t>Reprobados</t>
  </si>
  <si>
    <t>Formación Tecnológica / Informática / Cómputo</t>
  </si>
  <si>
    <r>
      <t xml:space="preserve">1/  </t>
    </r>
    <r>
      <rPr>
        <sz val="10"/>
        <color indexed="8"/>
        <rFont val="Carlito"/>
        <family val="2"/>
      </rPr>
      <t>De los reportados como Excluidos en el Cuadro 1 y Cuadro 4, indique en éste cuadro, cuántos lo hicieron (no concluyeron los estudios) por motivos de trabajo.</t>
    </r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</si>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</sst>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8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sz val="11"/>
      <color rgb="FFFF0000"/>
      <name val="Source Sans Pro"/>
      <family val="2"/>
    </font>
    <font>
      <sz val="11"/>
      <color theme="1"/>
      <name val="Source Sans Pro"/>
      <family val="2"/>
    </font>
    <font>
      <b/>
      <sz val="11"/>
      <color rgb="FFFF0000"/>
      <name val="Source Sans Pro"/>
      <family val="2"/>
    </font>
    <font>
      <sz val="9"/>
      <color theme="1"/>
      <name val="Source Sans Pro"/>
      <family val="2"/>
    </font>
    <font>
      <b/>
      <sz val="11"/>
      <color theme="1"/>
      <name val="Aptos Narrow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b/>
      <sz val="11"/>
      <color theme="1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sz val="11"/>
      <color rgb="FFFF0000"/>
      <name val="Carlito"/>
      <family val="2"/>
    </font>
    <font>
      <b/>
      <sz val="14"/>
      <color theme="1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1"/>
      <color indexed="8"/>
      <name val="Carlito"/>
      <family val="2"/>
    </font>
    <font>
      <b/>
      <i/>
      <sz val="10"/>
      <color indexed="8"/>
      <name val="Carlito"/>
      <family val="2"/>
    </font>
    <font>
      <sz val="11"/>
      <color indexed="8"/>
      <name val="Carlito"/>
      <family val="2"/>
    </font>
    <font>
      <b/>
      <sz val="11"/>
      <color rgb="FFFF0000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sz val="11"/>
      <name val="Carlito"/>
      <family val="2"/>
    </font>
    <font>
      <sz val="10"/>
      <color theme="1"/>
      <name val="Carlito"/>
      <family val="2"/>
    </font>
    <font>
      <b/>
      <u/>
      <sz val="10"/>
      <color theme="1"/>
      <name val="Carlito"/>
      <family val="2"/>
    </font>
    <font>
      <b/>
      <sz val="12"/>
      <color rgb="FFFF0000"/>
      <name val="Carlito"/>
      <family val="2"/>
    </font>
    <font>
      <b/>
      <u val="double"/>
      <sz val="14"/>
      <color theme="1"/>
      <name val="Carlito"/>
      <family val="2"/>
    </font>
    <font>
      <b/>
      <vertAlign val="superscript"/>
      <sz val="14"/>
      <color theme="1"/>
      <name val="Carlito"/>
      <family val="2"/>
    </font>
    <font>
      <b/>
      <sz val="11"/>
      <name val="Carlito"/>
      <family val="2"/>
    </font>
    <font>
      <b/>
      <sz val="10"/>
      <color theme="1"/>
      <name val="Carlito"/>
      <family val="2"/>
    </font>
    <font>
      <b/>
      <i/>
      <sz val="11"/>
      <color rgb="FFFF0000"/>
      <name val="Carlito"/>
      <family val="2"/>
    </font>
    <font>
      <sz val="10"/>
      <color indexed="8"/>
      <name val="Carlito"/>
      <family val="2"/>
    </font>
    <font>
      <b/>
      <sz val="12"/>
      <color rgb="FF000000"/>
      <name val="Carlito"/>
      <family val="2"/>
    </font>
    <font>
      <i/>
      <sz val="11"/>
      <color theme="1"/>
      <name val="Carlito"/>
      <family val="2"/>
    </font>
    <font>
      <b/>
      <sz val="10"/>
      <name val="Carlito"/>
      <family val="2"/>
    </font>
    <font>
      <i/>
      <u/>
      <sz val="10"/>
      <name val="Carlito"/>
      <family val="2"/>
    </font>
    <font>
      <sz val="14"/>
      <color theme="0"/>
      <name val="Carlito"/>
      <family val="2"/>
    </font>
    <font>
      <b/>
      <sz val="12"/>
      <color theme="8" tint="-0.499984740745262"/>
      <name val="Carlito"/>
      <family val="2"/>
    </font>
    <font>
      <b/>
      <i/>
      <sz val="18"/>
      <name val="Carlito"/>
      <family val="2"/>
    </font>
    <font>
      <b/>
      <i/>
      <sz val="18"/>
      <color theme="1"/>
      <name val="Carlito"/>
      <family val="2"/>
    </font>
    <font>
      <b/>
      <u/>
      <sz val="20"/>
      <color theme="1"/>
      <name val="Carlito"/>
      <family val="2"/>
    </font>
    <font>
      <vertAlign val="superscript"/>
      <sz val="11"/>
      <name val="Carlito"/>
      <family val="2"/>
    </font>
    <font>
      <b/>
      <sz val="10"/>
      <color rgb="FFFF0000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sz val="14"/>
      <color theme="0"/>
      <name val="Carlito"/>
      <family val="2"/>
    </font>
    <font>
      <b/>
      <i/>
      <sz val="10"/>
      <color rgb="FF0060A8"/>
      <name val="Carlito"/>
      <family val="2"/>
    </font>
    <font>
      <b/>
      <sz val="11"/>
      <color rgb="FFC00000"/>
      <name val="Carlito"/>
      <family val="2"/>
    </font>
  </fonts>
  <fills count="3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indexed="64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ashDot">
        <color indexed="64"/>
      </top>
      <bottom style="thick">
        <color indexed="64"/>
      </bottom>
      <diagonal/>
    </border>
    <border>
      <left style="dotted">
        <color indexed="64"/>
      </left>
      <right/>
      <top style="dashDot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auto="1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indexed="64"/>
      </top>
      <bottom style="dashDot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 style="dotted">
        <color auto="1"/>
      </right>
      <top style="thick">
        <color indexed="64"/>
      </top>
      <bottom style="thick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dotted">
        <color auto="1"/>
      </right>
      <top style="dotted">
        <color auto="1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/>
      <right style="medium">
        <color indexed="64"/>
      </right>
      <top style="dashDotDot">
        <color auto="1"/>
      </top>
      <bottom style="dotted">
        <color auto="1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86" applyNumberFormat="0" applyFill="0" applyAlignment="0" applyProtection="0"/>
    <xf numFmtId="0" fontId="6" fillId="0" borderId="87" applyNumberFormat="0" applyFill="0" applyAlignment="0" applyProtection="0"/>
    <xf numFmtId="0" fontId="7" fillId="0" borderId="88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89" applyNumberFormat="0" applyAlignment="0" applyProtection="0"/>
    <xf numFmtId="0" fontId="12" fillId="7" borderId="90" applyNumberFormat="0" applyAlignment="0" applyProtection="0"/>
    <xf numFmtId="0" fontId="13" fillId="7" borderId="89" applyNumberFormat="0" applyAlignment="0" applyProtection="0"/>
    <xf numFmtId="0" fontId="14" fillId="0" borderId="91" applyNumberFormat="0" applyFill="0" applyAlignment="0" applyProtection="0"/>
    <xf numFmtId="0" fontId="15" fillId="8" borderId="92" applyNumberFormat="0" applyAlignment="0" applyProtection="0"/>
    <xf numFmtId="0" fontId="1" fillId="0" borderId="0" applyNumberFormat="0" applyFill="0" applyBorder="0" applyAlignment="0" applyProtection="0"/>
    <xf numFmtId="0" fontId="3" fillId="9" borderId="93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4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/>
  </cellStyleXfs>
  <cellXfs count="467">
    <xf numFmtId="0" fontId="0" fillId="0" borderId="0" xfId="0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20" fillId="2" borderId="0" xfId="0" applyNumberFormat="1" applyFont="1" applyFill="1"/>
    <xf numFmtId="0" fontId="20" fillId="0" borderId="0" xfId="0" applyFont="1"/>
    <xf numFmtId="1" fontId="21" fillId="0" borderId="0" xfId="0" applyNumberFormat="1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7" fillId="0" borderId="0" xfId="0" applyFont="1"/>
    <xf numFmtId="0" fontId="28" fillId="0" borderId="0" xfId="0" applyFont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30" fillId="0" borderId="0" xfId="0" applyFont="1" applyAlignment="1" applyProtection="1">
      <alignment horizontal="right" vertical="center" indent="1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21" xfId="0" applyFont="1" applyBorder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64" fontId="35" fillId="0" borderId="0" xfId="0" applyNumberFormat="1" applyFont="1" applyAlignment="1" applyProtection="1">
      <alignment horizontal="left" vertical="center"/>
      <protection hidden="1"/>
    </xf>
    <xf numFmtId="164" fontId="34" fillId="0" borderId="23" xfId="0" applyNumberFormat="1" applyFont="1" applyBorder="1" applyAlignment="1" applyProtection="1">
      <alignment horizontal="left" vertical="center"/>
      <protection hidden="1"/>
    </xf>
    <xf numFmtId="0" fontId="27" fillId="0" borderId="65" xfId="0" applyFont="1" applyBorder="1" applyAlignment="1" applyProtection="1">
      <alignment vertical="top"/>
      <protection hidden="1"/>
    </xf>
    <xf numFmtId="0" fontId="35" fillId="0" borderId="0" xfId="0" applyFont="1" applyAlignment="1" applyProtection="1">
      <alignment horizontal="left" vertical="center" shrinkToFit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right" vertical="center" inden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164" fontId="35" fillId="0" borderId="0" xfId="0" applyNumberFormat="1" applyFont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right" vertical="center" indent="1"/>
      <protection hidden="1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indent="4"/>
    </xf>
    <xf numFmtId="0" fontId="44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wrapText="1" indent="4"/>
    </xf>
    <xf numFmtId="0" fontId="30" fillId="0" borderId="13" xfId="0" applyFont="1" applyBorder="1" applyAlignment="1">
      <alignment horizontal="left" vertical="center" wrapText="1" indent="1"/>
    </xf>
    <xf numFmtId="0" fontId="37" fillId="0" borderId="83" xfId="0" applyFont="1" applyBorder="1" applyAlignment="1">
      <alignment horizontal="center" wrapText="1"/>
    </xf>
    <xf numFmtId="0" fontId="37" fillId="0" borderId="78" xfId="0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38" fillId="0" borderId="0" xfId="0" applyFont="1"/>
    <xf numFmtId="0" fontId="37" fillId="0" borderId="23" xfId="0" applyFont="1" applyBorder="1" applyAlignment="1">
      <alignment horizontal="left" vertical="center" wrapText="1" indent="2"/>
    </xf>
    <xf numFmtId="0" fontId="52" fillId="0" borderId="14" xfId="0" applyFont="1" applyBorder="1" applyAlignment="1" applyProtection="1">
      <alignment horizont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41" fillId="0" borderId="16" xfId="0" applyFont="1" applyBorder="1" applyAlignment="1" applyProtection="1">
      <alignment horizontal="center" vertical="center" wrapText="1"/>
      <protection hidden="1"/>
    </xf>
    <xf numFmtId="0" fontId="52" fillId="0" borderId="23" xfId="0" applyFont="1" applyBorder="1" applyAlignment="1" applyProtection="1">
      <alignment horizontal="center" wrapText="1"/>
      <protection hidden="1"/>
    </xf>
    <xf numFmtId="0" fontId="52" fillId="0" borderId="35" xfId="0" applyFont="1" applyBorder="1" applyAlignment="1" applyProtection="1">
      <alignment horizontal="center" vertical="center" wrapText="1"/>
      <protection hidden="1"/>
    </xf>
    <xf numFmtId="0" fontId="41" fillId="0" borderId="36" xfId="0" applyFont="1" applyBorder="1" applyAlignment="1" applyProtection="1">
      <alignment horizontal="center" vertical="center" wrapText="1"/>
      <protection hidden="1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110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41" fillId="0" borderId="5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42" fillId="0" borderId="0" xfId="0" applyFont="1" applyProtection="1">
      <protection hidden="1"/>
    </xf>
    <xf numFmtId="0" fontId="52" fillId="0" borderId="0" xfId="0" applyFont="1" applyAlignment="1" applyProtection="1">
      <alignment horizontal="center" vertical="top" wrapText="1"/>
      <protection hidden="1"/>
    </xf>
    <xf numFmtId="0" fontId="37" fillId="0" borderId="0" xfId="0" applyFont="1" applyAlignment="1" applyProtection="1">
      <alignment horizontal="left" vertical="center" wrapText="1"/>
      <protection hidden="1"/>
    </xf>
    <xf numFmtId="0" fontId="37" fillId="0" borderId="0" xfId="0" applyFont="1" applyAlignment="1" applyProtection="1">
      <alignment horizontal="left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left"/>
    </xf>
    <xf numFmtId="0" fontId="30" fillId="0" borderId="0" xfId="0" applyFont="1"/>
    <xf numFmtId="0" fontId="38" fillId="0" borderId="0" xfId="0" applyFont="1" applyAlignment="1">
      <alignment wrapText="1"/>
    </xf>
    <xf numFmtId="0" fontId="5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0" borderId="0" xfId="0" applyFont="1"/>
    <xf numFmtId="0" fontId="62" fillId="0" borderId="11" xfId="0" applyFont="1" applyBorder="1" applyAlignment="1">
      <alignment horizontal="center" wrapText="1"/>
    </xf>
    <xf numFmtId="0" fontId="62" fillId="0" borderId="37" xfId="0" applyFont="1" applyBorder="1" applyAlignment="1">
      <alignment horizontal="center" wrapText="1"/>
    </xf>
    <xf numFmtId="0" fontId="62" fillId="0" borderId="57" xfId="0" applyFont="1" applyBorder="1" applyAlignment="1">
      <alignment horizontal="center" wrapText="1"/>
    </xf>
    <xf numFmtId="0" fontId="62" fillId="0" borderId="63" xfId="0" applyFont="1" applyBorder="1" applyAlignment="1">
      <alignment horizontal="center" wrapText="1"/>
    </xf>
    <xf numFmtId="3" fontId="56" fillId="0" borderId="126" xfId="0" applyNumberFormat="1" applyFont="1" applyBorder="1" applyAlignment="1">
      <alignment horizontal="center" vertical="center" wrapText="1"/>
    </xf>
    <xf numFmtId="3" fontId="56" fillId="0" borderId="127" xfId="0" applyNumberFormat="1" applyFont="1" applyBorder="1" applyAlignment="1">
      <alignment horizontal="center" vertical="center" wrapText="1"/>
    </xf>
    <xf numFmtId="3" fontId="56" fillId="0" borderId="18" xfId="0" applyNumberFormat="1" applyFont="1" applyBorder="1" applyAlignment="1">
      <alignment horizontal="center" vertical="center" wrapText="1"/>
    </xf>
    <xf numFmtId="3" fontId="56" fillId="0" borderId="128" xfId="0" applyNumberFormat="1" applyFont="1" applyBorder="1" applyAlignment="1">
      <alignment horizontal="center" vertical="center" wrapText="1"/>
    </xf>
    <xf numFmtId="3" fontId="56" fillId="0" borderId="129" xfId="0" applyNumberFormat="1" applyFont="1" applyBorder="1" applyAlignment="1">
      <alignment horizontal="center" vertical="center" wrapText="1"/>
    </xf>
    <xf numFmtId="3" fontId="56" fillId="0" borderId="36" xfId="0" applyNumberFormat="1" applyFont="1" applyBorder="1" applyAlignment="1">
      <alignment horizontal="center" vertical="center" wrapText="1"/>
    </xf>
    <xf numFmtId="3" fontId="56" fillId="0" borderId="21" xfId="0" applyNumberFormat="1" applyFont="1" applyBorder="1" applyAlignment="1">
      <alignment horizontal="center" vertical="center" wrapText="1"/>
    </xf>
    <xf numFmtId="3" fontId="56" fillId="0" borderId="23" xfId="0" applyNumberFormat="1" applyFont="1" applyBorder="1" applyAlignment="1">
      <alignment horizontal="center" vertical="center" wrapText="1"/>
    </xf>
    <xf numFmtId="3" fontId="56" fillId="0" borderId="61" xfId="0" applyNumberFormat="1" applyFont="1" applyBorder="1" applyAlignment="1">
      <alignment horizontal="center" vertical="center" wrapText="1"/>
    </xf>
    <xf numFmtId="3" fontId="56" fillId="0" borderId="50" xfId="0" applyNumberFormat="1" applyFont="1" applyBorder="1" applyAlignment="1">
      <alignment horizontal="center" vertical="center" wrapText="1"/>
    </xf>
    <xf numFmtId="3" fontId="56" fillId="0" borderId="52" xfId="0" applyNumberFormat="1" applyFont="1" applyBorder="1" applyAlignment="1">
      <alignment horizontal="center" vertical="center" wrapText="1"/>
    </xf>
    <xf numFmtId="3" fontId="56" fillId="0" borderId="48" xfId="0" applyNumberFormat="1" applyFont="1" applyBorder="1" applyAlignment="1">
      <alignment horizontal="center" vertical="center" wrapText="1"/>
    </xf>
    <xf numFmtId="3" fontId="56" fillId="0" borderId="75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3" fontId="56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indent="8"/>
    </xf>
    <xf numFmtId="0" fontId="65" fillId="0" borderId="0" xfId="0" applyFont="1" applyAlignment="1">
      <alignment horizontal="center" vertical="center"/>
    </xf>
    <xf numFmtId="0" fontId="30" fillId="0" borderId="83" xfId="0" applyFont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3" fontId="41" fillId="0" borderId="16" xfId="0" applyNumberFormat="1" applyFont="1" applyBorder="1" applyAlignment="1" applyProtection="1">
      <alignment horizontal="center" vertical="center" wrapText="1"/>
      <protection hidden="1"/>
    </xf>
    <xf numFmtId="3" fontId="41" fillId="0" borderId="106" xfId="0" applyNumberFormat="1" applyFont="1" applyBorder="1" applyAlignment="1" applyProtection="1">
      <alignment horizontal="center" vertical="center" wrapText="1"/>
      <protection hidden="1"/>
    </xf>
    <xf numFmtId="3" fontId="41" fillId="0" borderId="43" xfId="0" applyNumberFormat="1" applyFont="1" applyBorder="1" applyAlignment="1" applyProtection="1">
      <alignment horizontal="center" vertical="center" wrapText="1"/>
      <protection hidden="1"/>
    </xf>
    <xf numFmtId="3" fontId="41" fillId="0" borderId="96" xfId="0" applyNumberFormat="1" applyFont="1" applyBorder="1" applyAlignment="1" applyProtection="1">
      <alignment horizontal="center" vertical="center" wrapText="1"/>
      <protection hidden="1"/>
    </xf>
    <xf numFmtId="3" fontId="27" fillId="0" borderId="0" xfId="0" applyNumberFormat="1" applyFont="1"/>
    <xf numFmtId="0" fontId="66" fillId="0" borderId="35" xfId="0" applyFont="1" applyBorder="1" applyAlignment="1">
      <alignment horizontal="left" vertical="center" wrapText="1" indent="2"/>
    </xf>
    <xf numFmtId="3" fontId="41" fillId="0" borderId="36" xfId="0" applyNumberFormat="1" applyFont="1" applyBorder="1" applyAlignment="1" applyProtection="1">
      <alignment horizontal="center" vertical="center" wrapText="1"/>
      <protection hidden="1"/>
    </xf>
    <xf numFmtId="0" fontId="66" fillId="0" borderId="98" xfId="0" applyFont="1" applyBorder="1" applyAlignment="1">
      <alignment horizontal="left" vertical="center" wrapText="1" indent="2"/>
    </xf>
    <xf numFmtId="3" fontId="41" fillId="0" borderId="99" xfId="0" applyNumberFormat="1" applyFont="1" applyBorder="1" applyAlignment="1" applyProtection="1">
      <alignment horizontal="center" vertical="center" wrapText="1"/>
      <protection hidden="1"/>
    </xf>
    <xf numFmtId="3" fontId="41" fillId="0" borderId="109" xfId="0" applyNumberFormat="1" applyFont="1" applyBorder="1" applyAlignment="1" applyProtection="1">
      <alignment horizontal="center" vertical="center" wrapText="1"/>
      <protection hidden="1"/>
    </xf>
    <xf numFmtId="3" fontId="41" fillId="0" borderId="84" xfId="0" applyNumberFormat="1" applyFont="1" applyBorder="1" applyAlignment="1" applyProtection="1">
      <alignment horizontal="center" vertical="center" wrapText="1"/>
      <protection hidden="1"/>
    </xf>
    <xf numFmtId="3" fontId="41" fillId="0" borderId="79" xfId="0" applyNumberFormat="1" applyFont="1" applyBorder="1" applyAlignment="1" applyProtection="1">
      <alignment horizontal="center" vertical="center" wrapText="1"/>
      <protection hidden="1"/>
    </xf>
    <xf numFmtId="3" fontId="41" fillId="0" borderId="29" xfId="0" applyNumberFormat="1" applyFont="1" applyBorder="1" applyAlignment="1" applyProtection="1">
      <alignment horizontal="center" vertical="center" wrapText="1"/>
      <protection hidden="1"/>
    </xf>
    <xf numFmtId="0" fontId="35" fillId="0" borderId="35" xfId="0" applyFont="1" applyBorder="1" applyAlignment="1">
      <alignment horizontal="left" vertical="center" wrapText="1" indent="2"/>
    </xf>
    <xf numFmtId="3" fontId="41" fillId="0" borderId="81" xfId="0" applyNumberFormat="1" applyFont="1" applyBorder="1" applyAlignment="1" applyProtection="1">
      <alignment horizontal="center" vertical="center" wrapText="1"/>
      <protection hidden="1"/>
    </xf>
    <xf numFmtId="3" fontId="41" fillId="0" borderId="21" xfId="0" applyNumberFormat="1" applyFont="1" applyBorder="1" applyAlignment="1" applyProtection="1">
      <alignment horizontal="center" vertical="center" wrapText="1"/>
      <protection hidden="1"/>
    </xf>
    <xf numFmtId="3" fontId="41" fillId="0" borderId="22" xfId="0" applyNumberFormat="1" applyFont="1" applyBorder="1" applyAlignment="1" applyProtection="1">
      <alignment horizontal="center" vertical="center" wrapText="1"/>
      <protection hidden="1"/>
    </xf>
    <xf numFmtId="0" fontId="27" fillId="0" borderId="103" xfId="0" applyFont="1" applyBorder="1" applyAlignment="1">
      <alignment horizontal="left" vertical="center" wrapText="1" indent="4"/>
    </xf>
    <xf numFmtId="3" fontId="41" fillId="0" borderId="110" xfId="0" applyNumberFormat="1" applyFont="1" applyBorder="1" applyAlignment="1" applyProtection="1">
      <alignment horizontal="center" vertical="center" wrapText="1"/>
      <protection hidden="1"/>
    </xf>
    <xf numFmtId="0" fontId="27" fillId="0" borderId="98" xfId="0" applyFont="1" applyBorder="1" applyAlignment="1">
      <alignment horizontal="left" vertical="center" wrapText="1" indent="4"/>
    </xf>
    <xf numFmtId="0" fontId="36" fillId="0" borderId="112" xfId="0" applyFont="1" applyBorder="1" applyAlignment="1">
      <alignment horizontal="left" vertical="center" wrapText="1"/>
    </xf>
    <xf numFmtId="3" fontId="41" fillId="0" borderId="113" xfId="0" applyNumberFormat="1" applyFont="1" applyBorder="1" applyAlignment="1" applyProtection="1">
      <alignment horizontal="center" vertical="center" wrapText="1"/>
      <protection hidden="1"/>
    </xf>
    <xf numFmtId="3" fontId="41" fillId="0" borderId="114" xfId="0" applyNumberFormat="1" applyFont="1" applyBorder="1" applyAlignment="1" applyProtection="1">
      <alignment horizontal="center" vertical="center" wrapText="1"/>
      <protection hidden="1"/>
    </xf>
    <xf numFmtId="3" fontId="41" fillId="0" borderId="115" xfId="0" applyNumberFormat="1" applyFont="1" applyBorder="1" applyAlignment="1" applyProtection="1">
      <alignment horizontal="center" vertical="center" wrapText="1"/>
      <protection hidden="1"/>
    </xf>
    <xf numFmtId="3" fontId="41" fillId="0" borderId="116" xfId="0" applyNumberFormat="1" applyFont="1" applyBorder="1" applyAlignment="1" applyProtection="1">
      <alignment horizontal="center" vertical="center" wrapText="1"/>
      <protection hidden="1"/>
    </xf>
    <xf numFmtId="0" fontId="35" fillId="0" borderId="112" xfId="0" applyFont="1" applyBorder="1" applyAlignment="1">
      <alignment horizontal="left" vertical="center" wrapText="1" indent="2"/>
    </xf>
    <xf numFmtId="0" fontId="35" fillId="0" borderId="98" xfId="0" applyFont="1" applyBorder="1" applyAlignment="1">
      <alignment horizontal="left" vertical="center" wrapText="1" indent="2"/>
    </xf>
    <xf numFmtId="0" fontId="30" fillId="0" borderId="34" xfId="0" applyFont="1" applyBorder="1" applyAlignment="1">
      <alignment horizontal="left" vertical="center" wrapText="1"/>
    </xf>
    <xf numFmtId="0" fontId="66" fillId="0" borderId="112" xfId="0" applyFont="1" applyBorder="1" applyAlignment="1">
      <alignment horizontal="left" vertical="center" wrapText="1" indent="2"/>
    </xf>
    <xf numFmtId="0" fontId="66" fillId="0" borderId="49" xfId="0" applyFont="1" applyBorder="1" applyAlignment="1">
      <alignment horizontal="left" vertical="center" wrapText="1" indent="2"/>
    </xf>
    <xf numFmtId="3" fontId="41" fillId="0" borderId="50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justify"/>
    </xf>
    <xf numFmtId="0" fontId="37" fillId="0" borderId="0" xfId="0" applyFont="1"/>
    <xf numFmtId="0" fontId="30" fillId="0" borderId="0" xfId="0" applyFont="1" applyAlignment="1">
      <alignment horizontal="justify"/>
    </xf>
    <xf numFmtId="0" fontId="55" fillId="0" borderId="0" xfId="0" applyFont="1" applyAlignment="1" applyProtection="1">
      <alignment horizontal="left" vertical="center" indent="2"/>
      <protection hidden="1"/>
    </xf>
    <xf numFmtId="0" fontId="25" fillId="0" borderId="0" xfId="0" applyFont="1" applyProtection="1">
      <protection hidden="1"/>
    </xf>
    <xf numFmtId="0" fontId="44" fillId="0" borderId="0" xfId="0" applyFont="1" applyAlignment="1" applyProtection="1">
      <alignment horizontal="left"/>
      <protection hidden="1"/>
    </xf>
    <xf numFmtId="0" fontId="44" fillId="0" borderId="0" xfId="0" applyFont="1" applyAlignment="1" applyProtection="1">
      <alignment horizontal="left" indent="4"/>
      <protection hidden="1"/>
    </xf>
    <xf numFmtId="0" fontId="55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36" fillId="0" borderId="14" xfId="0" applyFont="1" applyBorder="1" applyAlignment="1" applyProtection="1">
      <alignment vertical="center" wrapText="1"/>
      <protection hidden="1"/>
    </xf>
    <xf numFmtId="0" fontId="55" fillId="0" borderId="0" xfId="0" applyFont="1" applyAlignment="1" applyProtection="1">
      <alignment vertical="center" wrapText="1"/>
      <protection hidden="1"/>
    </xf>
    <xf numFmtId="0" fontId="67" fillId="0" borderId="120" xfId="0" applyFont="1" applyBorder="1" applyAlignment="1" applyProtection="1">
      <alignment horizontal="center" vertical="center" wrapText="1"/>
      <protection hidden="1"/>
    </xf>
    <xf numFmtId="0" fontId="67" fillId="0" borderId="135" xfId="0" applyFont="1" applyBorder="1" applyAlignment="1" applyProtection="1">
      <alignment horizontal="center" vertical="center" wrapText="1"/>
      <protection hidden="1"/>
    </xf>
    <xf numFmtId="0" fontId="67" fillId="0" borderId="136" xfId="0" applyFont="1" applyBorder="1" applyAlignment="1" applyProtection="1">
      <alignment horizontal="center" vertical="center" wrapText="1"/>
      <protection hidden="1"/>
    </xf>
    <xf numFmtId="0" fontId="67" fillId="0" borderId="121" xfId="0" applyFont="1" applyBorder="1" applyAlignment="1" applyProtection="1">
      <alignment horizontal="center" vertical="center" wrapText="1"/>
      <protection hidden="1"/>
    </xf>
    <xf numFmtId="0" fontId="67" fillId="0" borderId="137" xfId="0" applyFont="1" applyBorder="1" applyAlignment="1" applyProtection="1">
      <alignment horizontal="center" vertical="center" wrapText="1"/>
      <protection hidden="1"/>
    </xf>
    <xf numFmtId="0" fontId="67" fillId="0" borderId="138" xfId="0" applyFont="1" applyBorder="1" applyAlignment="1" applyProtection="1">
      <alignment horizontal="center" vertical="center" wrapText="1"/>
      <protection hidden="1"/>
    </xf>
    <xf numFmtId="3" fontId="41" fillId="0" borderId="9" xfId="0" applyNumberFormat="1" applyFont="1" applyBorder="1" applyAlignment="1" applyProtection="1">
      <alignment horizontal="center" vertical="center" wrapText="1"/>
      <protection hidden="1"/>
    </xf>
    <xf numFmtId="3" fontId="41" fillId="0" borderId="139" xfId="0" applyNumberFormat="1" applyFont="1" applyBorder="1" applyAlignment="1" applyProtection="1">
      <alignment horizontal="center" vertical="center" wrapText="1"/>
      <protection hidden="1"/>
    </xf>
    <xf numFmtId="3" fontId="41" fillId="0" borderId="40" xfId="0" applyNumberFormat="1" applyFont="1" applyBorder="1" applyAlignment="1" applyProtection="1">
      <alignment horizontal="center" vertical="center" wrapText="1"/>
      <protection hidden="1"/>
    </xf>
    <xf numFmtId="3" fontId="41" fillId="0" borderId="117" xfId="0" applyNumberFormat="1" applyFont="1" applyBorder="1" applyAlignment="1" applyProtection="1">
      <alignment horizontal="center" vertical="center" wrapText="1"/>
      <protection hidden="1"/>
    </xf>
    <xf numFmtId="3" fontId="41" fillId="0" borderId="140" xfId="0" applyNumberFormat="1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left" vertical="center"/>
      <protection hidden="1"/>
    </xf>
    <xf numFmtId="3" fontId="41" fillId="0" borderId="144" xfId="0" applyNumberFormat="1" applyFont="1" applyBorder="1" applyAlignment="1" applyProtection="1">
      <alignment horizontal="center" vertical="center" wrapText="1"/>
      <protection hidden="1"/>
    </xf>
    <xf numFmtId="0" fontId="61" fillId="0" borderId="0" xfId="0" applyFont="1" applyAlignment="1" applyProtection="1">
      <alignment horizontal="center" vertical="center" wrapText="1"/>
      <protection hidden="1"/>
    </xf>
    <xf numFmtId="0" fontId="52" fillId="0" borderId="0" xfId="0" applyFont="1" applyAlignment="1">
      <alignment vertical="center"/>
    </xf>
    <xf numFmtId="0" fontId="61" fillId="0" borderId="0" xfId="0" applyFont="1" applyProtection="1"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0" fontId="61" fillId="0" borderId="0" xfId="0" applyFont="1"/>
    <xf numFmtId="0" fontId="52" fillId="0" borderId="0" xfId="0" applyFont="1" applyAlignment="1">
      <alignment horizontal="center" vertical="center"/>
    </xf>
    <xf numFmtId="0" fontId="36" fillId="0" borderId="13" xfId="0" applyFont="1" applyBorder="1" applyAlignment="1" applyProtection="1">
      <alignment horizontal="left" vertical="center" wrapText="1" indent="1"/>
      <protection hidden="1"/>
    </xf>
    <xf numFmtId="0" fontId="36" fillId="0" borderId="83" xfId="0" applyFont="1" applyBorder="1" applyAlignment="1" applyProtection="1">
      <alignment horizontal="center" vertical="center" wrapText="1"/>
      <protection hidden="1"/>
    </xf>
    <xf numFmtId="0" fontId="36" fillId="0" borderId="145" xfId="0" applyFont="1" applyBorder="1" applyAlignment="1" applyProtection="1">
      <alignment horizontal="center" vertical="center" wrapText="1"/>
      <protection hidden="1"/>
    </xf>
    <xf numFmtId="0" fontId="36" fillId="0" borderId="123" xfId="0" applyFont="1" applyBorder="1" applyAlignment="1" applyProtection="1">
      <alignment horizontal="center" vertical="center" wrapText="1"/>
      <protection hidden="1"/>
    </xf>
    <xf numFmtId="3" fontId="41" fillId="0" borderId="118" xfId="0" applyNumberFormat="1" applyFont="1" applyBorder="1" applyAlignment="1" applyProtection="1">
      <alignment horizontal="center" vertical="center" wrapText="1"/>
      <protection hidden="1"/>
    </xf>
    <xf numFmtId="3" fontId="41" fillId="0" borderId="0" xfId="0" applyNumberFormat="1" applyFont="1" applyAlignment="1" applyProtection="1">
      <alignment horizontal="center" vertical="center" wrapText="1"/>
      <protection hidden="1"/>
    </xf>
    <xf numFmtId="3" fontId="67" fillId="0" borderId="14" xfId="0" applyNumberFormat="1" applyFont="1" applyBorder="1" applyAlignment="1" applyProtection="1">
      <alignment horizontal="center" vertical="center" wrapText="1"/>
      <protection hidden="1"/>
    </xf>
    <xf numFmtId="0" fontId="61" fillId="0" borderId="130" xfId="0" applyFont="1" applyBorder="1" applyAlignment="1" applyProtection="1">
      <alignment vertical="center"/>
      <protection hidden="1"/>
    </xf>
    <xf numFmtId="3" fontId="41" fillId="0" borderId="8" xfId="0" applyNumberFormat="1" applyFont="1" applyBorder="1" applyAlignment="1" applyProtection="1">
      <alignment horizontal="center" vertical="center" wrapText="1"/>
      <protection hidden="1"/>
    </xf>
    <xf numFmtId="0" fontId="55" fillId="0" borderId="131" xfId="0" applyFont="1" applyBorder="1" applyAlignment="1" applyProtection="1">
      <alignment horizontal="right" vertical="center"/>
      <protection hidden="1"/>
    </xf>
    <xf numFmtId="0" fontId="55" fillId="0" borderId="132" xfId="0" applyFont="1" applyBorder="1" applyAlignment="1" applyProtection="1">
      <alignment horizontal="right" vertical="center"/>
      <protection hidden="1"/>
    </xf>
    <xf numFmtId="0" fontId="27" fillId="0" borderId="17" xfId="0" applyFont="1" applyBorder="1" applyAlignment="1" applyProtection="1">
      <alignment horizontal="center" vertical="center"/>
      <protection locked="0"/>
    </xf>
    <xf numFmtId="3" fontId="41" fillId="0" borderId="17" xfId="0" applyNumberFormat="1" applyFont="1" applyBorder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vertical="center" wrapText="1"/>
      <protection hidden="1"/>
    </xf>
    <xf numFmtId="0" fontId="52" fillId="0" borderId="30" xfId="0" applyFont="1" applyBorder="1" applyAlignment="1">
      <alignment vertical="center"/>
    </xf>
    <xf numFmtId="0" fontId="43" fillId="0" borderId="0" xfId="0" applyFont="1" applyAlignment="1">
      <alignment horizontal="left" indent="16"/>
    </xf>
    <xf numFmtId="0" fontId="67" fillId="0" borderId="0" xfId="0" applyFont="1" applyAlignment="1">
      <alignment vertical="center" wrapText="1"/>
    </xf>
    <xf numFmtId="0" fontId="70" fillId="0" borderId="0" xfId="0" applyFont="1" applyAlignment="1">
      <alignment vertical="center"/>
    </xf>
    <xf numFmtId="0" fontId="44" fillId="0" borderId="0" xfId="0" applyFont="1" applyAlignment="1">
      <alignment horizontal="left"/>
    </xf>
    <xf numFmtId="0" fontId="71" fillId="0" borderId="0" xfId="0" applyFont="1" applyAlignment="1">
      <alignment horizontal="left" indent="10"/>
    </xf>
    <xf numFmtId="0" fontId="55" fillId="0" borderId="0" xfId="0" applyFont="1"/>
    <xf numFmtId="0" fontId="44" fillId="0" borderId="0" xfId="0" applyFont="1" applyAlignment="1">
      <alignment horizontal="left" indent="13"/>
    </xf>
    <xf numFmtId="0" fontId="67" fillId="0" borderId="33" xfId="0" applyFont="1" applyBorder="1" applyAlignment="1">
      <alignment horizontal="center" wrapText="1"/>
    </xf>
    <xf numFmtId="0" fontId="67" fillId="0" borderId="37" xfId="0" applyFont="1" applyBorder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67" fillId="0" borderId="64" xfId="0" applyFont="1" applyBorder="1" applyAlignment="1">
      <alignment horizontal="center" wrapText="1"/>
    </xf>
    <xf numFmtId="0" fontId="67" fillId="0" borderId="58" xfId="0" applyFont="1" applyBorder="1" applyAlignment="1">
      <alignment horizontal="center" wrapText="1"/>
    </xf>
    <xf numFmtId="0" fontId="67" fillId="0" borderId="57" xfId="0" applyFont="1" applyBorder="1" applyAlignment="1">
      <alignment horizontal="center" wrapText="1"/>
    </xf>
    <xf numFmtId="0" fontId="36" fillId="0" borderId="0" xfId="0" applyFont="1" applyAlignment="1">
      <alignment horizontal="left" vertical="center"/>
    </xf>
    <xf numFmtId="3" fontId="41" fillId="0" borderId="61" xfId="0" applyNumberFormat="1" applyFont="1" applyBorder="1" applyAlignment="1" applyProtection="1">
      <alignment horizontal="center" vertical="center" wrapText="1"/>
      <protection hidden="1"/>
    </xf>
    <xf numFmtId="0" fontId="41" fillId="0" borderId="67" xfId="0" applyFont="1" applyBorder="1" applyAlignment="1" applyProtection="1">
      <alignment horizontal="center" vertical="center" wrapText="1"/>
      <protection hidden="1"/>
    </xf>
    <xf numFmtId="0" fontId="41" fillId="0" borderId="59" xfId="0" applyFont="1" applyBorder="1" applyAlignment="1" applyProtection="1">
      <alignment horizontal="center" vertical="center" wrapText="1"/>
      <protection hidden="1"/>
    </xf>
    <xf numFmtId="0" fontId="41" fillId="0" borderId="43" xfId="0" applyFont="1" applyBorder="1" applyAlignment="1" applyProtection="1">
      <alignment horizontal="center" vertical="center" wrapText="1"/>
      <protection hidden="1"/>
    </xf>
    <xf numFmtId="0" fontId="55" fillId="0" borderId="0" xfId="0" applyFont="1" applyAlignment="1">
      <alignment vertical="center"/>
    </xf>
    <xf numFmtId="0" fontId="35" fillId="0" borderId="23" xfId="0" applyFont="1" applyBorder="1" applyAlignment="1">
      <alignment horizontal="left" vertical="center" wrapText="1" indent="3"/>
    </xf>
    <xf numFmtId="3" fontId="41" fillId="0" borderId="23" xfId="0" applyNumberFormat="1" applyFont="1" applyBorder="1" applyAlignment="1" applyProtection="1">
      <alignment horizontal="center" vertical="center" wrapText="1"/>
      <protection hidden="1"/>
    </xf>
    <xf numFmtId="0" fontId="35" fillId="0" borderId="97" xfId="0" applyFont="1" applyBorder="1" applyAlignment="1">
      <alignment horizontal="left" vertical="center" wrapText="1" indent="3"/>
    </xf>
    <xf numFmtId="3" fontId="41" fillId="0" borderId="100" xfId="0" applyNumberFormat="1" applyFont="1" applyBorder="1" applyAlignment="1" applyProtection="1">
      <alignment horizontal="center" vertical="center" wrapText="1"/>
      <protection hidden="1"/>
    </xf>
    <xf numFmtId="3" fontId="41" fillId="0" borderId="97" xfId="0" applyNumberFormat="1" applyFont="1" applyBorder="1" applyAlignment="1" applyProtection="1">
      <alignment horizontal="center" vertical="center" wrapText="1"/>
      <protection hidden="1"/>
    </xf>
    <xf numFmtId="3" fontId="41" fillId="0" borderId="101" xfId="0" applyNumberFormat="1" applyFont="1" applyBorder="1" applyAlignment="1" applyProtection="1">
      <alignment horizontal="center" vertical="center" wrapText="1"/>
      <protection hidden="1"/>
    </xf>
    <xf numFmtId="3" fontId="41" fillId="0" borderId="105" xfId="0" applyNumberFormat="1" applyFont="1" applyBorder="1" applyAlignment="1" applyProtection="1">
      <alignment horizontal="center" vertical="center" wrapText="1"/>
      <protection hidden="1"/>
    </xf>
    <xf numFmtId="0" fontId="35" fillId="0" borderId="25" xfId="0" applyFont="1" applyBorder="1" applyAlignment="1">
      <alignment horizontal="left" vertical="center" indent="3"/>
    </xf>
    <xf numFmtId="3" fontId="41" fillId="0" borderId="33" xfId="0" applyNumberFormat="1" applyFont="1" applyBorder="1" applyAlignment="1" applyProtection="1">
      <alignment horizontal="center" vertical="center" wrapText="1"/>
      <protection hidden="1"/>
    </xf>
    <xf numFmtId="3" fontId="41" fillId="0" borderId="44" xfId="0" applyNumberFormat="1" applyFont="1" applyBorder="1" applyAlignment="1" applyProtection="1">
      <alignment horizontal="center" vertical="center" wrapText="1"/>
      <protection hidden="1"/>
    </xf>
    <xf numFmtId="3" fontId="41" fillId="0" borderId="11" xfId="0" applyNumberFormat="1" applyFont="1" applyBorder="1" applyAlignment="1" applyProtection="1">
      <alignment horizontal="center" vertical="center" wrapText="1"/>
      <protection hidden="1"/>
    </xf>
    <xf numFmtId="3" fontId="41" fillId="0" borderId="57" xfId="0" applyNumberFormat="1" applyFont="1" applyBorder="1" applyAlignment="1" applyProtection="1">
      <alignment horizontal="center" vertical="center" wrapText="1"/>
      <protection hidden="1"/>
    </xf>
    <xf numFmtId="0" fontId="72" fillId="0" borderId="0" xfId="0" applyFont="1" applyAlignment="1">
      <alignment horizontal="left" indent="10"/>
    </xf>
    <xf numFmtId="0" fontId="43" fillId="0" borderId="0" xfId="0" applyFont="1"/>
    <xf numFmtId="0" fontId="62" fillId="0" borderId="95" xfId="0" applyFont="1" applyBorder="1" applyAlignment="1">
      <alignment horizontal="center" wrapText="1"/>
    </xf>
    <xf numFmtId="0" fontId="62" fillId="0" borderId="51" xfId="0" applyFont="1" applyBorder="1" applyAlignment="1">
      <alignment horizontal="center" wrapText="1"/>
    </xf>
    <xf numFmtId="0" fontId="62" fillId="0" borderId="64" xfId="0" applyFont="1" applyBorder="1" applyAlignment="1">
      <alignment horizontal="center" wrapText="1"/>
    </xf>
    <xf numFmtId="0" fontId="62" fillId="0" borderId="58" xfId="0" applyFont="1" applyBorder="1" applyAlignment="1">
      <alignment horizontal="center" wrapText="1"/>
    </xf>
    <xf numFmtId="3" fontId="41" fillId="0" borderId="54" xfId="0" applyNumberFormat="1" applyFont="1" applyBorder="1" applyAlignment="1" applyProtection="1">
      <alignment horizontal="center" vertical="center" wrapText="1"/>
      <protection hidden="1"/>
    </xf>
    <xf numFmtId="3" fontId="41" fillId="0" borderId="59" xfId="0" applyNumberFormat="1" applyFont="1" applyBorder="1" applyAlignment="1" applyProtection="1">
      <alignment horizontal="center" vertical="center" wrapText="1"/>
      <protection hidden="1"/>
    </xf>
    <xf numFmtId="3" fontId="41" fillId="0" borderId="77" xfId="0" applyNumberFormat="1" applyFont="1" applyBorder="1" applyAlignment="1" applyProtection="1">
      <alignment horizontal="center" vertical="center" wrapText="1"/>
      <protection hidden="1"/>
    </xf>
    <xf numFmtId="3" fontId="41" fillId="0" borderId="25" xfId="0" applyNumberFormat="1" applyFont="1" applyBorder="1" applyAlignment="1" applyProtection="1">
      <alignment horizontal="center" vertical="center" wrapText="1"/>
      <protection hidden="1"/>
    </xf>
    <xf numFmtId="3" fontId="41" fillId="0" borderId="133" xfId="0" applyNumberFormat="1" applyFont="1" applyBorder="1" applyAlignment="1" applyProtection="1">
      <alignment horizontal="center" vertical="center" wrapText="1"/>
      <protection hidden="1"/>
    </xf>
    <xf numFmtId="3" fontId="41" fillId="0" borderId="52" xfId="0" applyNumberFormat="1" applyFont="1" applyBorder="1" applyAlignment="1" applyProtection="1">
      <alignment horizontal="center" vertical="center" wrapText="1"/>
      <protection hidden="1"/>
    </xf>
    <xf numFmtId="3" fontId="41" fillId="0" borderId="48" xfId="0" applyNumberFormat="1" applyFont="1" applyBorder="1" applyAlignment="1" applyProtection="1">
      <alignment horizontal="center" vertical="center" wrapText="1"/>
      <protection hidden="1"/>
    </xf>
    <xf numFmtId="3" fontId="41" fillId="0" borderId="75" xfId="0" applyNumberFormat="1" applyFont="1" applyBorder="1" applyAlignment="1" applyProtection="1">
      <alignment horizontal="center" vertical="center" wrapText="1"/>
      <protection hidden="1"/>
    </xf>
    <xf numFmtId="0" fontId="56" fillId="0" borderId="14" xfId="0" applyFont="1" applyBorder="1" applyAlignment="1">
      <alignment horizontal="left" vertical="center" indent="1"/>
    </xf>
    <xf numFmtId="0" fontId="52" fillId="0" borderId="0" xfId="0" applyFont="1" applyAlignment="1">
      <alignment horizontal="left"/>
    </xf>
    <xf numFmtId="0" fontId="43" fillId="0" borderId="0" xfId="0" applyFont="1" applyAlignment="1">
      <alignment horizontal="left" indent="10"/>
    </xf>
    <xf numFmtId="0" fontId="27" fillId="0" borderId="0" xfId="0" applyFont="1" applyAlignment="1">
      <alignment horizontal="left" indent="16"/>
    </xf>
    <xf numFmtId="0" fontId="73" fillId="0" borderId="0" xfId="0" applyFont="1" applyAlignment="1">
      <alignment horizontal="left"/>
    </xf>
    <xf numFmtId="0" fontId="62" fillId="0" borderId="33" xfId="0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0" fontId="62" fillId="0" borderId="67" xfId="0" applyFont="1" applyBorder="1" applyAlignment="1">
      <alignment horizontal="center" wrapText="1"/>
    </xf>
    <xf numFmtId="0" fontId="62" fillId="0" borderId="66" xfId="0" applyFont="1" applyBorder="1" applyAlignment="1">
      <alignment horizontal="center" wrapText="1"/>
    </xf>
    <xf numFmtId="0" fontId="62" fillId="0" borderId="65" xfId="0" applyFont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30" fillId="0" borderId="6" xfId="0" applyFont="1" applyBorder="1" applyAlignment="1">
      <alignment horizontal="left" vertical="center" wrapText="1"/>
    </xf>
    <xf numFmtId="3" fontId="41" fillId="0" borderId="6" xfId="0" applyNumberFormat="1" applyFont="1" applyBorder="1" applyAlignment="1" applyProtection="1">
      <alignment horizontal="center" vertical="center" wrapText="1"/>
      <protection hidden="1"/>
    </xf>
    <xf numFmtId="3" fontId="41" fillId="0" borderId="68" xfId="0" applyNumberFormat="1" applyFont="1" applyBorder="1" applyAlignment="1" applyProtection="1">
      <alignment horizontal="center" vertical="center" wrapText="1"/>
      <protection hidden="1"/>
    </xf>
    <xf numFmtId="0" fontId="55" fillId="0" borderId="39" xfId="0" quotePrefix="1" applyFont="1" applyBorder="1" applyAlignment="1">
      <alignment horizontal="left" vertical="center" wrapText="1" indent="2"/>
    </xf>
    <xf numFmtId="3" fontId="41" fillId="0" borderId="70" xfId="0" applyNumberFormat="1" applyFont="1" applyBorder="1" applyAlignment="1" applyProtection="1">
      <alignment horizontal="center" vertical="center" wrapText="1"/>
      <protection hidden="1"/>
    </xf>
    <xf numFmtId="3" fontId="41" fillId="0" borderId="1" xfId="0" applyNumberFormat="1" applyFont="1" applyBorder="1" applyAlignment="1" applyProtection="1">
      <alignment horizontal="center" vertical="center" wrapText="1"/>
      <protection hidden="1"/>
    </xf>
    <xf numFmtId="0" fontId="55" fillId="0" borderId="35" xfId="0" quotePrefix="1" applyFont="1" applyBorder="1" applyAlignment="1">
      <alignment horizontal="left" vertical="center" wrapText="1" indent="2"/>
    </xf>
    <xf numFmtId="3" fontId="41" fillId="0" borderId="10" xfId="0" applyNumberFormat="1" applyFont="1" applyBorder="1" applyAlignment="1" applyProtection="1">
      <alignment horizontal="center" vertical="center" wrapText="1"/>
      <protection hidden="1"/>
    </xf>
    <xf numFmtId="3" fontId="41" fillId="0" borderId="41" xfId="0" applyNumberFormat="1" applyFont="1" applyBorder="1" applyAlignment="1" applyProtection="1">
      <alignment horizontal="center" vertical="center" wrapText="1"/>
      <protection hidden="1"/>
    </xf>
    <xf numFmtId="0" fontId="55" fillId="0" borderId="134" xfId="0" quotePrefix="1" applyFont="1" applyBorder="1" applyAlignment="1">
      <alignment horizontal="left" vertical="center" wrapText="1" indent="2"/>
    </xf>
    <xf numFmtId="0" fontId="30" fillId="0" borderId="19" xfId="0" applyFont="1" applyBorder="1" applyAlignment="1">
      <alignment horizontal="left" vertical="center" wrapText="1"/>
    </xf>
    <xf numFmtId="3" fontId="41" fillId="0" borderId="38" xfId="0" applyNumberFormat="1" applyFont="1" applyBorder="1" applyAlignment="1" applyProtection="1">
      <alignment horizontal="center" vertical="center" wrapText="1"/>
      <protection hidden="1"/>
    </xf>
    <xf numFmtId="3" fontId="41" fillId="0" borderId="42" xfId="0" applyNumberFormat="1" applyFont="1" applyBorder="1" applyAlignment="1" applyProtection="1">
      <alignment horizontal="center" vertical="center" wrapText="1"/>
      <protection hidden="1"/>
    </xf>
    <xf numFmtId="3" fontId="41" fillId="0" borderId="15" xfId="0" applyNumberFormat="1" applyFont="1" applyBorder="1" applyAlignment="1" applyProtection="1">
      <alignment horizontal="center" vertical="center" wrapText="1"/>
      <protection hidden="1"/>
    </xf>
    <xf numFmtId="3" fontId="41" fillId="0" borderId="72" xfId="0" applyNumberFormat="1" applyFont="1" applyBorder="1" applyAlignment="1" applyProtection="1">
      <alignment horizontal="center" vertical="center" wrapText="1"/>
      <protection hidden="1"/>
    </xf>
    <xf numFmtId="3" fontId="41" fillId="0" borderId="73" xfId="0" applyNumberFormat="1" applyFont="1" applyBorder="1" applyAlignment="1" applyProtection="1">
      <alignment horizontal="center" vertical="center" wrapText="1"/>
      <protection hidden="1"/>
    </xf>
    <xf numFmtId="3" fontId="75" fillId="0" borderId="0" xfId="0" applyNumberFormat="1" applyFont="1" applyAlignment="1" applyProtection="1">
      <alignment horizontal="center" vertical="center" wrapText="1"/>
      <protection hidden="1"/>
    </xf>
    <xf numFmtId="3" fontId="41" fillId="0" borderId="0" xfId="0" applyNumberFormat="1" applyFont="1" applyAlignment="1" applyProtection="1">
      <alignment horizontal="center" vertical="center" wrapText="1"/>
      <protection locked="0"/>
    </xf>
    <xf numFmtId="0" fontId="76" fillId="0" borderId="0" xfId="0" applyFont="1"/>
    <xf numFmtId="0" fontId="77" fillId="0" borderId="0" xfId="0" applyFont="1" applyAlignment="1">
      <alignment wrapText="1"/>
    </xf>
    <xf numFmtId="0" fontId="78" fillId="0" borderId="0" xfId="0" applyFont="1"/>
    <xf numFmtId="0" fontId="78" fillId="0" borderId="0" xfId="0" quotePrefix="1" applyFont="1"/>
    <xf numFmtId="0" fontId="0" fillId="0" borderId="147" xfId="0" applyBorder="1"/>
    <xf numFmtId="0" fontId="0" fillId="34" borderId="147" xfId="0" applyFill="1" applyBorder="1"/>
    <xf numFmtId="49" fontId="31" fillId="36" borderId="21" xfId="0" applyNumberFormat="1" applyFont="1" applyFill="1" applyBorder="1" applyAlignment="1" applyProtection="1">
      <alignment horizontal="left" vertical="center"/>
      <protection locked="0"/>
    </xf>
    <xf numFmtId="0" fontId="31" fillId="36" borderId="21" xfId="0" applyFont="1" applyFill="1" applyBorder="1" applyAlignment="1" applyProtection="1">
      <alignment vertical="center" shrinkToFit="1"/>
      <protection locked="0"/>
    </xf>
    <xf numFmtId="164" fontId="34" fillId="36" borderId="21" xfId="0" applyNumberFormat="1" applyFont="1" applyFill="1" applyBorder="1" applyAlignment="1" applyProtection="1">
      <alignment horizontal="left" vertical="center"/>
      <protection locked="0"/>
    </xf>
    <xf numFmtId="0" fontId="34" fillId="36" borderId="21" xfId="0" applyFont="1" applyFill="1" applyBorder="1" applyAlignment="1" applyProtection="1">
      <alignment vertical="center" shrinkToFit="1"/>
      <protection locked="0"/>
    </xf>
    <xf numFmtId="0" fontId="34" fillId="36" borderId="21" xfId="0" applyFont="1" applyFill="1" applyBorder="1" applyAlignment="1" applyProtection="1">
      <alignment vertical="center"/>
      <protection locked="0"/>
    </xf>
    <xf numFmtId="49" fontId="34" fillId="36" borderId="21" xfId="0" applyNumberFormat="1" applyFont="1" applyFill="1" applyBorder="1" applyAlignment="1" applyProtection="1">
      <alignment vertical="center"/>
      <protection locked="0"/>
    </xf>
    <xf numFmtId="0" fontId="34" fillId="36" borderId="21" xfId="0" applyFont="1" applyFill="1" applyBorder="1" applyAlignment="1" applyProtection="1">
      <alignment horizontal="left" vertical="center"/>
      <protection locked="0"/>
    </xf>
    <xf numFmtId="3" fontId="41" fillId="36" borderId="40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69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46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71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47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74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5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76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6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20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7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48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>
      <alignment horizontal="left" vertical="center" wrapText="1" indent="2"/>
    </xf>
    <xf numFmtId="0" fontId="38" fillId="0" borderId="49" xfId="0" applyFont="1" applyBorder="1" applyAlignment="1">
      <alignment horizontal="left" vertical="center" wrapText="1" indent="2"/>
    </xf>
    <xf numFmtId="0" fontId="41" fillId="0" borderId="14" xfId="0" applyFont="1" applyBorder="1" applyAlignment="1" applyProtection="1">
      <alignment vertical="top" wrapText="1"/>
      <protection hidden="1"/>
    </xf>
    <xf numFmtId="0" fontId="41" fillId="0" borderId="0" xfId="0" applyFont="1" applyAlignment="1" applyProtection="1">
      <alignment vertical="top" wrapText="1"/>
      <protection hidden="1"/>
    </xf>
    <xf numFmtId="0" fontId="69" fillId="0" borderId="0" xfId="0" applyFont="1"/>
    <xf numFmtId="3" fontId="41" fillId="36" borderId="53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60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21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6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44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63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4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23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3" fontId="41" fillId="36" borderId="77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04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 wrapText="1" indent="1"/>
    </xf>
    <xf numFmtId="0" fontId="55" fillId="0" borderId="23" xfId="0" applyFont="1" applyBorder="1" applyAlignment="1">
      <alignment horizontal="left" vertical="center" wrapText="1" indent="1"/>
    </xf>
    <xf numFmtId="0" fontId="55" fillId="0" borderId="30" xfId="0" applyFont="1" applyBorder="1" applyAlignment="1">
      <alignment horizontal="left" vertical="center" wrapText="1" indent="1"/>
    </xf>
    <xf numFmtId="0" fontId="55" fillId="0" borderId="25" xfId="0" applyFont="1" applyBorder="1" applyAlignment="1">
      <alignment horizontal="left" vertical="center" wrapText="1" indent="1"/>
    </xf>
    <xf numFmtId="3" fontId="41" fillId="36" borderId="100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0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97" xfId="0" applyNumberFormat="1" applyFont="1" applyFill="1" applyBorder="1" applyAlignment="1" applyProtection="1">
      <alignment horizontal="center" vertical="center" wrapText="1"/>
      <protection locked="0"/>
    </xf>
    <xf numFmtId="0" fontId="67" fillId="36" borderId="21" xfId="0" applyFont="1" applyFill="1" applyBorder="1" applyAlignment="1" applyProtection="1">
      <alignment horizontal="center" vertical="center"/>
      <protection locked="0"/>
    </xf>
    <xf numFmtId="3" fontId="41" fillId="36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79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29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2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82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80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0" xfId="0" applyNumberFormat="1" applyFont="1" applyFill="1" applyAlignment="1" applyProtection="1">
      <alignment horizontal="center" vertical="center" wrapText="1"/>
      <protection locked="0"/>
    </xf>
    <xf numFmtId="3" fontId="41" fillId="36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35" fillId="0" borderId="148" xfId="0" applyFont="1" applyBorder="1" applyAlignment="1">
      <alignment horizontal="left" vertical="center" wrapText="1" indent="4"/>
    </xf>
    <xf numFmtId="3" fontId="41" fillId="36" borderId="52" xfId="0" applyNumberFormat="1" applyFont="1" applyFill="1" applyBorder="1" applyAlignment="1" applyProtection="1">
      <alignment horizontal="center" vertical="center" wrapText="1"/>
      <protection locked="0" hidden="1"/>
    </xf>
    <xf numFmtId="0" fontId="55" fillId="0" borderId="0" xfId="0" applyFont="1" applyAlignment="1">
      <alignment horizontal="left" vertical="center" wrapText="1" indent="7"/>
    </xf>
    <xf numFmtId="0" fontId="55" fillId="0" borderId="35" xfId="0" applyFont="1" applyBorder="1" applyAlignment="1">
      <alignment horizontal="left" vertical="center" wrapText="1" indent="7"/>
    </xf>
    <xf numFmtId="0" fontId="55" fillId="0" borderId="35" xfId="0" applyFont="1" applyBorder="1" applyAlignment="1">
      <alignment horizontal="left" vertical="center" wrapText="1" indent="2"/>
    </xf>
    <xf numFmtId="0" fontId="35" fillId="0" borderId="35" xfId="0" applyFont="1" applyBorder="1" applyAlignment="1">
      <alignment horizontal="left" vertical="center" wrapText="1" indent="4"/>
    </xf>
    <xf numFmtId="3" fontId="41" fillId="37" borderId="81" xfId="0" applyNumberFormat="1" applyFont="1" applyFill="1" applyBorder="1" applyAlignment="1" applyProtection="1">
      <alignment horizontal="center" vertical="center" wrapText="1"/>
      <protection hidden="1"/>
    </xf>
    <xf numFmtId="3" fontId="41" fillId="37" borderId="21" xfId="0" applyNumberFormat="1" applyFont="1" applyFill="1" applyBorder="1" applyAlignment="1">
      <alignment horizontal="center" vertical="center" wrapText="1"/>
    </xf>
    <xf numFmtId="3" fontId="41" fillId="37" borderId="22" xfId="0" applyNumberFormat="1" applyFont="1" applyFill="1" applyBorder="1" applyAlignment="1">
      <alignment horizontal="center" vertical="center" wrapText="1"/>
    </xf>
    <xf numFmtId="3" fontId="41" fillId="36" borderId="80" xfId="0" applyNumberFormat="1" applyFont="1" applyFill="1" applyBorder="1" applyAlignment="1" applyProtection="1">
      <alignment horizontal="center" vertical="center" wrapText="1"/>
      <protection locked="0" hidden="1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3" fontId="41" fillId="36" borderId="146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19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81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8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41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4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22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43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07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108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24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114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115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6" borderId="116" xfId="0" applyNumberFormat="1" applyFont="1" applyFill="1" applyBorder="1" applyAlignment="1" applyProtection="1">
      <alignment horizontal="center" vertical="center" wrapText="1"/>
      <protection locked="0"/>
    </xf>
    <xf numFmtId="3" fontId="56" fillId="36" borderId="21" xfId="0" applyNumberFormat="1" applyFont="1" applyFill="1" applyBorder="1" applyAlignment="1" applyProtection="1">
      <alignment horizontal="center" vertical="center" wrapText="1"/>
      <protection locked="0"/>
    </xf>
    <xf numFmtId="3" fontId="56" fillId="36" borderId="62" xfId="0" applyNumberFormat="1" applyFont="1" applyFill="1" applyBorder="1" applyAlignment="1" applyProtection="1">
      <alignment horizontal="center" vertical="center" wrapText="1"/>
      <protection locked="0"/>
    </xf>
    <xf numFmtId="3" fontId="56" fillId="36" borderId="52" xfId="0" applyNumberFormat="1" applyFont="1" applyFill="1" applyBorder="1" applyAlignment="1" applyProtection="1">
      <alignment horizontal="center" vertical="center" wrapText="1"/>
      <protection locked="0"/>
    </xf>
    <xf numFmtId="3" fontId="56" fillId="36" borderId="76" xfId="0" applyNumberFormat="1" applyFont="1" applyFill="1" applyBorder="1" applyAlignment="1" applyProtection="1">
      <alignment horizontal="center" vertical="center" wrapText="1"/>
      <protection locked="0"/>
    </xf>
    <xf numFmtId="3" fontId="56" fillId="36" borderId="22" xfId="0" applyNumberFormat="1" applyFont="1" applyFill="1" applyBorder="1" applyAlignment="1" applyProtection="1">
      <alignment horizontal="center" vertical="center" wrapText="1"/>
      <protection locked="0"/>
    </xf>
    <xf numFmtId="3" fontId="56" fillId="36" borderId="8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>
      <alignment horizontal="left" vertical="center" indent="2"/>
    </xf>
    <xf numFmtId="0" fontId="27" fillId="0" borderId="48" xfId="0" applyFont="1" applyBorder="1" applyAlignment="1">
      <alignment horizontal="left" vertical="center" indent="2"/>
    </xf>
    <xf numFmtId="0" fontId="43" fillId="0" borderId="0" xfId="0" applyFont="1" applyAlignment="1">
      <alignment horizontal="center"/>
    </xf>
    <xf numFmtId="3" fontId="41" fillId="0" borderId="149" xfId="0" applyNumberFormat="1" applyFont="1" applyBorder="1" applyAlignment="1" applyProtection="1">
      <alignment horizontal="center" vertical="center" wrapText="1"/>
      <protection hidden="1"/>
    </xf>
    <xf numFmtId="3" fontId="41" fillId="0" borderId="47" xfId="0" applyNumberFormat="1" applyFont="1" applyBorder="1" applyAlignment="1" applyProtection="1">
      <alignment horizontal="center" vertical="center" wrapText="1"/>
      <protection hidden="1"/>
    </xf>
    <xf numFmtId="3" fontId="41" fillId="0" borderId="7" xfId="0" applyNumberFormat="1" applyFont="1" applyBorder="1" applyAlignment="1" applyProtection="1">
      <alignment horizontal="center" vertical="center" wrapText="1"/>
      <protection hidden="1"/>
    </xf>
    <xf numFmtId="3" fontId="41" fillId="36" borderId="43" xfId="0" applyNumberFormat="1" applyFont="1" applyFill="1" applyBorder="1" applyAlignment="1" applyProtection="1">
      <alignment horizontal="center" vertical="center" wrapText="1"/>
      <protection locked="0"/>
    </xf>
    <xf numFmtId="3" fontId="41" fillId="36" borderId="67" xfId="0" applyNumberFormat="1" applyFont="1" applyFill="1" applyBorder="1" applyAlignment="1" applyProtection="1">
      <alignment horizontal="center" vertical="center" wrapText="1"/>
      <protection locked="0"/>
    </xf>
    <xf numFmtId="3" fontId="41" fillId="0" borderId="150" xfId="0" applyNumberFormat="1" applyFont="1" applyBorder="1" applyAlignment="1" applyProtection="1">
      <alignment horizontal="center" vertical="center" wrapText="1"/>
      <protection hidden="1"/>
    </xf>
    <xf numFmtId="3" fontId="41" fillId="0" borderId="152" xfId="0" applyNumberFormat="1" applyFont="1" applyBorder="1" applyAlignment="1" applyProtection="1">
      <alignment horizontal="center" vertical="center" wrapText="1"/>
      <protection hidden="1"/>
    </xf>
    <xf numFmtId="0" fontId="37" fillId="36" borderId="25" xfId="0" applyFont="1" applyFill="1" applyBorder="1" applyAlignment="1" applyProtection="1">
      <alignment horizontal="left" vertical="center" wrapText="1" indent="1"/>
      <protection locked="0"/>
    </xf>
    <xf numFmtId="0" fontId="41" fillId="36" borderId="43" xfId="0" applyFont="1" applyFill="1" applyBorder="1" applyAlignment="1" applyProtection="1">
      <alignment horizontal="center" vertical="center" wrapText="1"/>
      <protection locked="0"/>
    </xf>
    <xf numFmtId="0" fontId="41" fillId="36" borderId="0" xfId="0" applyFont="1" applyFill="1" applyAlignment="1" applyProtection="1">
      <alignment horizontal="center" vertical="center" wrapText="1"/>
      <protection locked="0"/>
    </xf>
    <xf numFmtId="0" fontId="41" fillId="36" borderId="21" xfId="0" applyFont="1" applyFill="1" applyBorder="1" applyAlignment="1" applyProtection="1">
      <alignment horizontal="center" vertical="center" wrapText="1"/>
      <protection locked="0"/>
    </xf>
    <xf numFmtId="0" fontId="41" fillId="36" borderId="23" xfId="0" applyFont="1" applyFill="1" applyBorder="1" applyAlignment="1" applyProtection="1">
      <alignment horizontal="center" vertical="center" wrapText="1"/>
      <protection locked="0"/>
    </xf>
    <xf numFmtId="0" fontId="41" fillId="36" borderId="77" xfId="0" applyFont="1" applyFill="1" applyBorder="1" applyAlignment="1" applyProtection="1">
      <alignment horizontal="center" vertical="center" wrapText="1"/>
      <protection locked="0"/>
    </xf>
    <xf numFmtId="0" fontId="41" fillId="36" borderId="25" xfId="0" applyFont="1" applyFill="1" applyBorder="1" applyAlignment="1" applyProtection="1">
      <alignment horizontal="center" vertical="center" wrapText="1"/>
      <protection locked="0"/>
    </xf>
    <xf numFmtId="0" fontId="41" fillId="36" borderId="52" xfId="0" applyFont="1" applyFill="1" applyBorder="1" applyAlignment="1" applyProtection="1">
      <alignment horizontal="center" vertical="center" wrapText="1"/>
      <protection locked="0"/>
    </xf>
    <xf numFmtId="0" fontId="41" fillId="36" borderId="48" xfId="0" applyFont="1" applyFill="1" applyBorder="1" applyAlignment="1" applyProtection="1">
      <alignment horizontal="center" vertical="center" wrapText="1"/>
      <protection locked="0"/>
    </xf>
    <xf numFmtId="0" fontId="55" fillId="0" borderId="35" xfId="0" applyFont="1" applyBorder="1" applyAlignment="1" applyProtection="1">
      <alignment horizontal="center" vertical="center" wrapText="1"/>
      <protection hidden="1"/>
    </xf>
    <xf numFmtId="0" fontId="55" fillId="0" borderId="11" xfId="0" applyFont="1" applyBorder="1" applyAlignment="1" applyProtection="1">
      <alignment horizontal="center" vertical="center" wrapText="1"/>
      <protection hidden="1"/>
    </xf>
    <xf numFmtId="0" fontId="55" fillId="0" borderId="48" xfId="0" applyFont="1" applyBorder="1" applyAlignment="1" applyProtection="1">
      <alignment horizontal="center" vertical="center" wrapText="1"/>
      <protection hidden="1"/>
    </xf>
    <xf numFmtId="0" fontId="55" fillId="0" borderId="48" xfId="0" applyFont="1" applyBorder="1" applyAlignment="1">
      <alignment horizontal="left" vertical="center" wrapText="1" indent="1"/>
    </xf>
    <xf numFmtId="0" fontId="80" fillId="0" borderId="0" xfId="0" applyFont="1" applyAlignment="1" applyProtection="1">
      <alignment vertical="center"/>
      <protection hidden="1"/>
    </xf>
    <xf numFmtId="0" fontId="35" fillId="0" borderId="25" xfId="0" applyFont="1" applyBorder="1" applyAlignment="1">
      <alignment horizontal="left" vertical="center" wrapText="1" indent="3"/>
    </xf>
    <xf numFmtId="0" fontId="25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6" fillId="0" borderId="153" xfId="0" applyFont="1" applyBorder="1" applyAlignment="1">
      <alignment horizontal="left" vertical="center"/>
    </xf>
    <xf numFmtId="0" fontId="41" fillId="0" borderId="113" xfId="0" applyFont="1" applyBorder="1" applyAlignment="1" applyProtection="1">
      <alignment horizontal="center" vertical="center" wrapText="1"/>
      <protection hidden="1"/>
    </xf>
    <xf numFmtId="0" fontId="41" fillId="0" borderId="115" xfId="0" applyFont="1" applyBorder="1" applyAlignment="1" applyProtection="1">
      <alignment horizontal="center" vertical="center" wrapText="1"/>
      <protection hidden="1"/>
    </xf>
    <xf numFmtId="0" fontId="41" fillId="0" borderId="153" xfId="0" applyFont="1" applyBorder="1" applyAlignment="1" applyProtection="1">
      <alignment horizontal="center" vertical="center" wrapText="1"/>
      <protection hidden="1"/>
    </xf>
    <xf numFmtId="3" fontId="41" fillId="0" borderId="154" xfId="0" applyNumberFormat="1" applyFont="1" applyBorder="1" applyAlignment="1" applyProtection="1">
      <alignment horizontal="center" vertical="center" wrapText="1"/>
      <protection hidden="1"/>
    </xf>
    <xf numFmtId="0" fontId="41" fillId="0" borderId="155" xfId="0" applyFont="1" applyBorder="1" applyAlignment="1" applyProtection="1">
      <alignment horizontal="center" vertical="center" wrapText="1"/>
      <protection hidden="1"/>
    </xf>
    <xf numFmtId="0" fontId="41" fillId="0" borderId="154" xfId="0" applyFont="1" applyBorder="1" applyAlignment="1" applyProtection="1">
      <alignment horizontal="center" vertical="center" wrapText="1"/>
      <protection hidden="1"/>
    </xf>
    <xf numFmtId="0" fontId="55" fillId="0" borderId="14" xfId="0" applyFont="1" applyBorder="1"/>
    <xf numFmtId="0" fontId="61" fillId="0" borderId="14" xfId="0" applyFont="1" applyBorder="1" applyAlignment="1">
      <alignment horizontal="left"/>
    </xf>
    <xf numFmtId="0" fontId="36" fillId="0" borderId="6" xfId="0" applyFont="1" applyBorder="1" applyAlignment="1" applyProtection="1">
      <alignment horizontal="left" vertical="center" wrapText="1" indent="2"/>
      <protection hidden="1"/>
    </xf>
    <xf numFmtId="0" fontId="30" fillId="0" borderId="18" xfId="0" applyFont="1" applyBorder="1" applyAlignment="1">
      <alignment horizontal="left" vertical="center" wrapText="1"/>
    </xf>
    <xf numFmtId="0" fontId="81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justify"/>
      <protection hidden="1"/>
    </xf>
    <xf numFmtId="3" fontId="25" fillId="0" borderId="0" xfId="0" applyNumberFormat="1" applyFont="1" applyProtection="1">
      <protection hidden="1"/>
    </xf>
    <xf numFmtId="0" fontId="38" fillId="0" borderId="30" xfId="0" applyFont="1" applyBorder="1"/>
    <xf numFmtId="0" fontId="27" fillId="0" borderId="30" xfId="0" applyFont="1" applyBorder="1"/>
    <xf numFmtId="0" fontId="40" fillId="0" borderId="24" xfId="0" applyFont="1" applyBorder="1" applyAlignment="1" applyProtection="1">
      <alignment horizontal="left" vertical="center" wrapText="1"/>
      <protection hidden="1"/>
    </xf>
    <xf numFmtId="0" fontId="40" fillId="0" borderId="25" xfId="0" applyFont="1" applyBorder="1" applyAlignment="1" applyProtection="1">
      <alignment horizontal="left" vertical="center" wrapText="1"/>
      <protection hidden="1"/>
    </xf>
    <xf numFmtId="0" fontId="40" fillId="0" borderId="26" xfId="0" applyFont="1" applyBorder="1" applyAlignment="1" applyProtection="1">
      <alignment horizontal="left" vertical="center" wrapText="1"/>
      <protection hidden="1"/>
    </xf>
    <xf numFmtId="0" fontId="40" fillId="0" borderId="27" xfId="0" applyFont="1" applyBorder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left" vertical="center" wrapText="1"/>
      <protection hidden="1"/>
    </xf>
    <xf numFmtId="0" fontId="40" fillId="0" borderId="28" xfId="0" applyFont="1" applyBorder="1" applyAlignment="1" applyProtection="1">
      <alignment horizontal="left" vertical="center" wrapText="1"/>
      <protection hidden="1"/>
    </xf>
    <xf numFmtId="0" fontId="40" fillId="0" borderId="29" xfId="0" applyFont="1" applyBorder="1" applyAlignment="1" applyProtection="1">
      <alignment horizontal="left" vertical="center" wrapText="1"/>
      <protection hidden="1"/>
    </xf>
    <xf numFmtId="0" fontId="40" fillId="0" borderId="30" xfId="0" applyFont="1" applyBorder="1" applyAlignment="1" applyProtection="1">
      <alignment horizontal="left" vertical="center" wrapText="1"/>
      <protection hidden="1"/>
    </xf>
    <xf numFmtId="0" fontId="40" fillId="0" borderId="31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30" xfId="0" applyFont="1" applyBorder="1" applyAlignment="1" applyProtection="1">
      <alignment horizontal="center" vertical="center" wrapText="1"/>
      <protection hidden="1"/>
    </xf>
    <xf numFmtId="0" fontId="79" fillId="35" borderId="77" xfId="0" applyFont="1" applyFill="1" applyBorder="1" applyAlignment="1" applyProtection="1">
      <alignment horizontal="center" vertical="center" wrapText="1" shrinkToFit="1"/>
      <protection hidden="1"/>
    </xf>
    <xf numFmtId="0" fontId="79" fillId="35" borderId="79" xfId="0" applyFont="1" applyFill="1" applyBorder="1" applyAlignment="1" applyProtection="1">
      <alignment horizontal="center" vertical="center" wrapText="1" shrinkToFit="1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7" fillId="36" borderId="24" xfId="0" applyFont="1" applyFill="1" applyBorder="1" applyAlignment="1" applyProtection="1">
      <alignment horizontal="left" vertical="top" wrapText="1"/>
      <protection locked="0"/>
    </xf>
    <xf numFmtId="0" fontId="27" fillId="36" borderId="25" xfId="0" applyFont="1" applyFill="1" applyBorder="1" applyAlignment="1" applyProtection="1">
      <alignment horizontal="left" vertical="top" wrapText="1"/>
      <protection locked="0"/>
    </xf>
    <xf numFmtId="0" fontId="27" fillId="36" borderId="26" xfId="0" applyFont="1" applyFill="1" applyBorder="1" applyAlignment="1" applyProtection="1">
      <alignment horizontal="left" vertical="top" wrapText="1"/>
      <protection locked="0"/>
    </xf>
    <xf numFmtId="0" fontId="27" fillId="36" borderId="27" xfId="0" applyFont="1" applyFill="1" applyBorder="1" applyAlignment="1" applyProtection="1">
      <alignment horizontal="left" vertical="top" wrapText="1"/>
      <protection locked="0"/>
    </xf>
    <xf numFmtId="0" fontId="27" fillId="36" borderId="0" xfId="0" applyFont="1" applyFill="1" applyAlignment="1" applyProtection="1">
      <alignment horizontal="left" vertical="top" wrapText="1"/>
      <protection locked="0"/>
    </xf>
    <xf numFmtId="0" fontId="27" fillId="36" borderId="28" xfId="0" applyFont="1" applyFill="1" applyBorder="1" applyAlignment="1" applyProtection="1">
      <alignment horizontal="left" vertical="top" wrapText="1"/>
      <protection locked="0"/>
    </xf>
    <xf numFmtId="0" fontId="27" fillId="36" borderId="29" xfId="0" applyFont="1" applyFill="1" applyBorder="1" applyAlignment="1" applyProtection="1">
      <alignment horizontal="left" vertical="top" wrapText="1"/>
      <protection locked="0"/>
    </xf>
    <xf numFmtId="0" fontId="27" fillId="36" borderId="30" xfId="0" applyFont="1" applyFill="1" applyBorder="1" applyAlignment="1" applyProtection="1">
      <alignment horizontal="left" vertical="top" wrapText="1"/>
      <protection locked="0"/>
    </xf>
    <xf numFmtId="0" fontId="27" fillId="36" borderId="31" xfId="0" applyFont="1" applyFill="1" applyBorder="1" applyAlignment="1" applyProtection="1">
      <alignment horizontal="left" vertical="top" wrapText="1"/>
      <protection locked="0"/>
    </xf>
    <xf numFmtId="0" fontId="58" fillId="0" borderId="0" xfId="0" applyFont="1" applyAlignment="1" applyProtection="1">
      <alignment horizontal="center" vertical="center" wrapText="1"/>
      <protection hidden="1"/>
    </xf>
    <xf numFmtId="0" fontId="30" fillId="0" borderId="2" xfId="0" applyFont="1" applyBorder="1" applyAlignment="1">
      <alignment horizontal="left" vertical="center" wrapText="1" indent="1"/>
    </xf>
    <xf numFmtId="0" fontId="30" fillId="0" borderId="3" xfId="0" applyFont="1" applyBorder="1" applyAlignment="1">
      <alignment horizontal="left" vertical="center" wrapText="1" inden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 indent="1"/>
    </xf>
    <xf numFmtId="0" fontId="30" fillId="0" borderId="11" xfId="0" applyFont="1" applyBorder="1" applyAlignment="1">
      <alignment horizontal="left" vertical="center" wrapText="1" indent="1"/>
    </xf>
    <xf numFmtId="0" fontId="55" fillId="36" borderId="24" xfId="0" applyFont="1" applyFill="1" applyBorder="1" applyAlignment="1" applyProtection="1">
      <alignment horizontal="left" vertical="top" wrapText="1"/>
      <protection locked="0"/>
    </xf>
    <xf numFmtId="0" fontId="55" fillId="36" borderId="25" xfId="0" applyFont="1" applyFill="1" applyBorder="1" applyAlignment="1" applyProtection="1">
      <alignment horizontal="left" vertical="top" wrapText="1"/>
      <protection locked="0"/>
    </xf>
    <xf numFmtId="0" fontId="55" fillId="36" borderId="26" xfId="0" applyFont="1" applyFill="1" applyBorder="1" applyAlignment="1" applyProtection="1">
      <alignment horizontal="left" vertical="top" wrapText="1"/>
      <protection locked="0"/>
    </xf>
    <xf numFmtId="0" fontId="55" fillId="36" borderId="27" xfId="0" applyFont="1" applyFill="1" applyBorder="1" applyAlignment="1" applyProtection="1">
      <alignment horizontal="left" vertical="top" wrapText="1"/>
      <protection locked="0"/>
    </xf>
    <xf numFmtId="0" fontId="55" fillId="36" borderId="0" xfId="0" applyFont="1" applyFill="1" applyAlignment="1" applyProtection="1">
      <alignment horizontal="left" vertical="top" wrapText="1"/>
      <protection locked="0"/>
    </xf>
    <xf numFmtId="0" fontId="55" fillId="36" borderId="28" xfId="0" applyFont="1" applyFill="1" applyBorder="1" applyAlignment="1" applyProtection="1">
      <alignment horizontal="left" vertical="top" wrapText="1"/>
      <protection locked="0"/>
    </xf>
    <xf numFmtId="0" fontId="55" fillId="36" borderId="29" xfId="0" applyFont="1" applyFill="1" applyBorder="1" applyAlignment="1" applyProtection="1">
      <alignment horizontal="left" vertical="top" wrapText="1"/>
      <protection locked="0"/>
    </xf>
    <xf numFmtId="0" fontId="55" fillId="36" borderId="30" xfId="0" applyFont="1" applyFill="1" applyBorder="1" applyAlignment="1" applyProtection="1">
      <alignment horizontal="left" vertical="top" wrapText="1"/>
      <protection locked="0"/>
    </xf>
    <xf numFmtId="0" fontId="55" fillId="36" borderId="31" xfId="0" applyFont="1" applyFill="1" applyBorder="1" applyAlignment="1" applyProtection="1">
      <alignment horizontal="left" vertical="top" wrapText="1"/>
      <protection locked="0"/>
    </xf>
    <xf numFmtId="0" fontId="36" fillId="0" borderId="14" xfId="0" applyFont="1" applyBorder="1" applyAlignment="1">
      <alignment horizontal="left" vertical="center" wrapText="1" indent="1"/>
    </xf>
    <xf numFmtId="0" fontId="36" fillId="0" borderId="11" xfId="0" applyFont="1" applyBorder="1" applyAlignment="1">
      <alignment horizontal="left" vertical="center" wrapText="1" inden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61" fillId="0" borderId="55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  <protection hidden="1"/>
    </xf>
    <xf numFmtId="0" fontId="52" fillId="0" borderId="151" xfId="0" applyFont="1" applyBorder="1" applyAlignment="1" applyProtection="1">
      <alignment horizontal="center" vertical="center" wrapText="1"/>
      <protection hidden="1"/>
    </xf>
    <xf numFmtId="0" fontId="36" fillId="0" borderId="2" xfId="0" applyFont="1" applyBorder="1" applyAlignment="1" applyProtection="1">
      <alignment horizontal="left" vertical="center" wrapText="1" indent="1"/>
      <protection hidden="1"/>
    </xf>
    <xf numFmtId="0" fontId="36" fillId="0" borderId="3" xfId="0" applyFont="1" applyBorder="1" applyAlignment="1" applyProtection="1">
      <alignment horizontal="left" vertical="center" wrapText="1" indent="1"/>
      <protection hidden="1"/>
    </xf>
    <xf numFmtId="0" fontId="36" fillId="0" borderId="124" xfId="0" applyFont="1" applyBorder="1" applyAlignment="1" applyProtection="1">
      <alignment horizontal="center" vertical="center" wrapText="1"/>
      <protection hidden="1"/>
    </xf>
    <xf numFmtId="0" fontId="36" fillId="0" borderId="125" xfId="0" applyFont="1" applyBorder="1" applyAlignment="1" applyProtection="1">
      <alignment horizontal="center" vertical="center" wrapText="1"/>
      <protection hidden="1"/>
    </xf>
    <xf numFmtId="0" fontId="52" fillId="0" borderId="14" xfId="0" applyFont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56" fillId="36" borderId="24" xfId="0" applyFont="1" applyFill="1" applyBorder="1" applyAlignment="1" applyProtection="1">
      <alignment horizontal="left" vertical="top" wrapText="1" shrinkToFit="1"/>
      <protection locked="0"/>
    </xf>
    <xf numFmtId="0" fontId="56" fillId="36" borderId="25" xfId="0" applyFont="1" applyFill="1" applyBorder="1" applyAlignment="1" applyProtection="1">
      <alignment horizontal="left" vertical="top" wrapText="1" shrinkToFit="1"/>
      <protection locked="0"/>
    </xf>
    <xf numFmtId="0" fontId="56" fillId="36" borderId="26" xfId="0" applyFont="1" applyFill="1" applyBorder="1" applyAlignment="1" applyProtection="1">
      <alignment horizontal="left" vertical="top" wrapText="1" shrinkToFit="1"/>
      <protection locked="0"/>
    </xf>
    <xf numFmtId="0" fontId="56" fillId="36" borderId="27" xfId="0" applyFont="1" applyFill="1" applyBorder="1" applyAlignment="1" applyProtection="1">
      <alignment horizontal="left" vertical="top" wrapText="1" shrinkToFit="1"/>
      <protection locked="0"/>
    </xf>
    <xf numFmtId="0" fontId="56" fillId="36" borderId="0" xfId="0" applyFont="1" applyFill="1" applyAlignment="1" applyProtection="1">
      <alignment horizontal="left" vertical="top" wrapText="1" shrinkToFit="1"/>
      <protection locked="0"/>
    </xf>
    <xf numFmtId="0" fontId="56" fillId="36" borderId="28" xfId="0" applyFont="1" applyFill="1" applyBorder="1" applyAlignment="1" applyProtection="1">
      <alignment horizontal="left" vertical="top" wrapText="1" shrinkToFit="1"/>
      <protection locked="0"/>
    </xf>
    <xf numFmtId="0" fontId="56" fillId="36" borderId="29" xfId="0" applyFont="1" applyFill="1" applyBorder="1" applyAlignment="1" applyProtection="1">
      <alignment horizontal="left" vertical="top" wrapText="1" shrinkToFit="1"/>
      <protection locked="0"/>
    </xf>
    <xf numFmtId="0" fontId="56" fillId="36" borderId="30" xfId="0" applyFont="1" applyFill="1" applyBorder="1" applyAlignment="1" applyProtection="1">
      <alignment horizontal="left" vertical="top" wrapText="1" shrinkToFit="1"/>
      <protection locked="0"/>
    </xf>
    <xf numFmtId="0" fontId="56" fillId="36" borderId="31" xfId="0" applyFont="1" applyFill="1" applyBorder="1" applyAlignment="1" applyProtection="1">
      <alignment horizontal="left" vertical="top" wrapText="1" shrinkToFit="1"/>
      <protection locked="0"/>
    </xf>
    <xf numFmtId="0" fontId="58" fillId="0" borderId="0" xfId="0" applyFont="1" applyAlignment="1">
      <alignment horizontal="center" vertical="center" wrapText="1"/>
    </xf>
    <xf numFmtId="0" fontId="56" fillId="0" borderId="14" xfId="0" applyFont="1" applyBorder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27" fillId="36" borderId="25" xfId="0" applyFont="1" applyFill="1" applyBorder="1" applyAlignment="1" applyProtection="1">
      <alignment horizontal="left" vertical="top" wrapText="1" shrinkToFit="1"/>
      <protection locked="0"/>
    </xf>
    <xf numFmtId="0" fontId="27" fillId="36" borderId="26" xfId="0" applyFont="1" applyFill="1" applyBorder="1" applyAlignment="1" applyProtection="1">
      <alignment horizontal="left" vertical="top" wrapText="1" shrinkToFit="1"/>
      <protection locked="0"/>
    </xf>
    <xf numFmtId="0" fontId="27" fillId="36" borderId="27" xfId="0" applyFont="1" applyFill="1" applyBorder="1" applyAlignment="1" applyProtection="1">
      <alignment horizontal="left" vertical="top" wrapText="1" shrinkToFit="1"/>
      <protection locked="0"/>
    </xf>
    <xf numFmtId="0" fontId="27" fillId="36" borderId="0" xfId="0" applyFont="1" applyFill="1" applyAlignment="1" applyProtection="1">
      <alignment horizontal="left" vertical="top" wrapText="1" shrinkToFit="1"/>
      <protection locked="0"/>
    </xf>
    <xf numFmtId="0" fontId="27" fillId="36" borderId="28" xfId="0" applyFont="1" applyFill="1" applyBorder="1" applyAlignment="1" applyProtection="1">
      <alignment horizontal="left" vertical="top" wrapText="1" shrinkToFit="1"/>
      <protection locked="0"/>
    </xf>
    <xf numFmtId="0" fontId="27" fillId="36" borderId="29" xfId="0" applyFont="1" applyFill="1" applyBorder="1" applyAlignment="1" applyProtection="1">
      <alignment horizontal="left" vertical="top" wrapText="1" shrinkToFit="1"/>
      <protection locked="0"/>
    </xf>
    <xf numFmtId="0" fontId="27" fillId="36" borderId="30" xfId="0" applyFont="1" applyFill="1" applyBorder="1" applyAlignment="1" applyProtection="1">
      <alignment horizontal="left" vertical="top" wrapText="1" shrinkToFit="1"/>
      <protection locked="0"/>
    </xf>
    <xf numFmtId="0" fontId="27" fillId="36" borderId="31" xfId="0" applyFont="1" applyFill="1" applyBorder="1" applyAlignment="1" applyProtection="1">
      <alignment horizontal="left" vertical="top" wrapText="1" shrinkToFit="1"/>
      <protection locked="0"/>
    </xf>
    <xf numFmtId="0" fontId="30" fillId="0" borderId="12" xfId="0" applyFont="1" applyBorder="1" applyAlignment="1">
      <alignment horizontal="left" vertical="center" wrapText="1" indent="1"/>
    </xf>
    <xf numFmtId="0" fontId="30" fillId="0" borderId="13" xfId="0" applyFont="1" applyBorder="1" applyAlignment="1">
      <alignment horizontal="left" vertical="center" wrapText="1" indent="1"/>
    </xf>
    <xf numFmtId="0" fontId="56" fillId="0" borderId="14" xfId="0" applyFont="1" applyBorder="1" applyAlignment="1" applyProtection="1">
      <alignment vertical="center" wrapText="1"/>
      <protection hidden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8047560E-15D6-40E2-84FE-034B9C3DE30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68"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7D4BED07-3AB8-4886-B984-30383EA71661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401052</xdr:colOff>
      <xdr:row>7</xdr:row>
      <xdr:rowOff>28074</xdr:rowOff>
    </xdr:from>
    <xdr:to>
      <xdr:col>1</xdr:col>
      <xdr:colOff>491290</xdr:colOff>
      <xdr:row>13</xdr:row>
      <xdr:rowOff>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401052" y="2033337"/>
          <a:ext cx="571501" cy="2017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0"/>
        <a:lstStyle/>
        <a:p>
          <a:pPr algn="ctr"/>
          <a:r>
            <a:rPr lang="es-CR" sz="1000" b="1">
              <a:latin typeface="Carlito" panose="020F0502020204030204" pitchFamily="34" charset="0"/>
              <a:cs typeface="Carlito" panose="020F0502020204030204" pitchFamily="34" charset="0"/>
            </a:rPr>
            <a:t>Estado Nutricional</a:t>
          </a:r>
        </a:p>
      </xdr:txBody>
    </xdr:sp>
    <xdr:clientData/>
  </xdr:twoCellAnchor>
  <xdr:twoCellAnchor>
    <xdr:from>
      <xdr:col>1</xdr:col>
      <xdr:colOff>379076</xdr:colOff>
      <xdr:row>7</xdr:row>
      <xdr:rowOff>63013</xdr:rowOff>
    </xdr:from>
    <xdr:to>
      <xdr:col>1</xdr:col>
      <xdr:colOff>539014</xdr:colOff>
      <xdr:row>12</xdr:row>
      <xdr:rowOff>325740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996F80C-8D45-2053-BFCD-65BD93932F52}"/>
            </a:ext>
          </a:extLst>
        </xdr:cNvPr>
        <xdr:cNvSpPr>
          <a:spLocks/>
        </xdr:cNvSpPr>
      </xdr:nvSpPr>
      <xdr:spPr bwMode="auto">
        <a:xfrm>
          <a:off x="860339" y="2068276"/>
          <a:ext cx="159938" cy="1967201"/>
        </a:xfrm>
        <a:prstGeom prst="leftBrace">
          <a:avLst>
            <a:gd name="adj1" fmla="val 18280"/>
            <a:gd name="adj2" fmla="val 50588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FFC000"/>
  </sheetPr>
  <dimension ref="A1:E493"/>
  <sheetViews>
    <sheetView workbookViewId="0">
      <selection sqref="A1:E493"/>
    </sheetView>
  </sheetViews>
  <sheetFormatPr baseColWidth="10" defaultColWidth="11.42578125" defaultRowHeight="15" x14ac:dyDescent="0.25"/>
  <cols>
    <col min="1" max="1" width="7.7109375" style="6" customWidth="1"/>
    <col min="2" max="2" width="38.7109375" style="6" customWidth="1"/>
    <col min="3" max="3" width="7.5703125" style="1" customWidth="1"/>
    <col min="4" max="4" width="50" style="6" bestFit="1" customWidth="1"/>
    <col min="5" max="16384" width="11.42578125" style="6"/>
  </cols>
  <sheetData>
    <row r="1" spans="1:5" x14ac:dyDescent="0.25">
      <c r="A1" s="246" t="s">
        <v>101</v>
      </c>
      <c r="B1" s="247" t="s">
        <v>405</v>
      </c>
      <c r="C1" s="247"/>
      <c r="D1" s="247" t="s">
        <v>405</v>
      </c>
      <c r="E1" s="246" t="s">
        <v>101</v>
      </c>
    </row>
    <row r="2" spans="1:5" ht="12.75" x14ac:dyDescent="0.2">
      <c r="A2" s="248">
        <v>10101</v>
      </c>
      <c r="B2" s="248" t="s">
        <v>406</v>
      </c>
      <c r="C2" s="248"/>
      <c r="D2" s="248" t="s">
        <v>406</v>
      </c>
      <c r="E2" s="248">
        <v>10101</v>
      </c>
    </row>
    <row r="3" spans="1:5" ht="12.75" x14ac:dyDescent="0.2">
      <c r="A3" s="248">
        <v>10102</v>
      </c>
      <c r="B3" s="248" t="s">
        <v>407</v>
      </c>
      <c r="C3" s="248"/>
      <c r="D3" s="248" t="s">
        <v>407</v>
      </c>
      <c r="E3" s="248">
        <v>10102</v>
      </c>
    </row>
    <row r="4" spans="1:5" ht="12.75" x14ac:dyDescent="0.2">
      <c r="A4" s="248">
        <v>10103</v>
      </c>
      <c r="B4" s="248" t="s">
        <v>408</v>
      </c>
      <c r="C4" s="248"/>
      <c r="D4" s="248" t="s">
        <v>408</v>
      </c>
      <c r="E4" s="248">
        <v>10103</v>
      </c>
    </row>
    <row r="5" spans="1:5" ht="12.75" x14ac:dyDescent="0.2">
      <c r="A5" s="248">
        <v>10104</v>
      </c>
      <c r="B5" s="248" t="s">
        <v>409</v>
      </c>
      <c r="C5" s="248"/>
      <c r="D5" s="248" t="s">
        <v>409</v>
      </c>
      <c r="E5" s="248">
        <v>10104</v>
      </c>
    </row>
    <row r="6" spans="1:5" ht="12.75" x14ac:dyDescent="0.2">
      <c r="A6" s="248">
        <v>10105</v>
      </c>
      <c r="B6" s="248" t="s">
        <v>410</v>
      </c>
      <c r="C6" s="248"/>
      <c r="D6" s="248" t="s">
        <v>410</v>
      </c>
      <c r="E6" s="248">
        <v>10105</v>
      </c>
    </row>
    <row r="7" spans="1:5" ht="12.75" x14ac:dyDescent="0.2">
      <c r="A7" s="248">
        <v>10106</v>
      </c>
      <c r="B7" s="248" t="s">
        <v>411</v>
      </c>
      <c r="C7" s="248"/>
      <c r="D7" s="248" t="s">
        <v>411</v>
      </c>
      <c r="E7" s="248">
        <v>10106</v>
      </c>
    </row>
    <row r="8" spans="1:5" ht="12.75" x14ac:dyDescent="0.2">
      <c r="A8" s="248">
        <v>10107</v>
      </c>
      <c r="B8" s="248" t="s">
        <v>413</v>
      </c>
      <c r="C8" s="248"/>
      <c r="D8" s="248" t="s">
        <v>413</v>
      </c>
      <c r="E8" s="248">
        <v>10107</v>
      </c>
    </row>
    <row r="9" spans="1:5" ht="12.75" x14ac:dyDescent="0.2">
      <c r="A9" s="248">
        <v>10108</v>
      </c>
      <c r="B9" s="248" t="s">
        <v>415</v>
      </c>
      <c r="C9" s="248"/>
      <c r="D9" s="248" t="s">
        <v>415</v>
      </c>
      <c r="E9" s="248">
        <v>10108</v>
      </c>
    </row>
    <row r="10" spans="1:5" ht="12.75" x14ac:dyDescent="0.2">
      <c r="A10" s="248">
        <v>10109</v>
      </c>
      <c r="B10" s="248" t="s">
        <v>417</v>
      </c>
      <c r="C10" s="248"/>
      <c r="D10" s="248" t="s">
        <v>417</v>
      </c>
      <c r="E10" s="248">
        <v>10109</v>
      </c>
    </row>
    <row r="11" spans="1:5" ht="12.75" x14ac:dyDescent="0.2">
      <c r="A11" s="248">
        <v>10110</v>
      </c>
      <c r="B11" s="248" t="s">
        <v>419</v>
      </c>
      <c r="C11" s="248"/>
      <c r="D11" s="248" t="s">
        <v>419</v>
      </c>
      <c r="E11" s="248">
        <v>10110</v>
      </c>
    </row>
    <row r="12" spans="1:5" ht="12.75" x14ac:dyDescent="0.2">
      <c r="A12" s="248">
        <v>10111</v>
      </c>
      <c r="B12" s="248" t="s">
        <v>420</v>
      </c>
      <c r="C12" s="248"/>
      <c r="D12" s="248" t="s">
        <v>420</v>
      </c>
      <c r="E12" s="248">
        <v>10111</v>
      </c>
    </row>
    <row r="13" spans="1:5" ht="12.75" x14ac:dyDescent="0.2">
      <c r="A13" s="248">
        <v>10201</v>
      </c>
      <c r="B13" s="248" t="s">
        <v>414</v>
      </c>
      <c r="C13" s="248"/>
      <c r="D13" s="248" t="s">
        <v>414</v>
      </c>
      <c r="E13" s="248">
        <v>10201</v>
      </c>
    </row>
    <row r="14" spans="1:5" ht="12.75" x14ac:dyDescent="0.2">
      <c r="A14" s="248">
        <v>10202</v>
      </c>
      <c r="B14" s="248" t="s">
        <v>422</v>
      </c>
      <c r="C14" s="248"/>
      <c r="D14" s="248" t="s">
        <v>422</v>
      </c>
      <c r="E14" s="248">
        <v>10202</v>
      </c>
    </row>
    <row r="15" spans="1:5" ht="12.75" x14ac:dyDescent="0.2">
      <c r="A15" s="248">
        <v>10203</v>
      </c>
      <c r="B15" s="248" t="s">
        <v>424</v>
      </c>
      <c r="C15" s="248"/>
      <c r="D15" s="248" t="s">
        <v>424</v>
      </c>
      <c r="E15" s="248">
        <v>10203</v>
      </c>
    </row>
    <row r="16" spans="1:5" ht="12.75" x14ac:dyDescent="0.2">
      <c r="A16" s="248">
        <v>10301</v>
      </c>
      <c r="B16" s="248" t="s">
        <v>425</v>
      </c>
      <c r="C16" s="248"/>
      <c r="D16" s="248" t="s">
        <v>425</v>
      </c>
      <c r="E16" s="248">
        <v>10301</v>
      </c>
    </row>
    <row r="17" spans="1:5" ht="12.75" x14ac:dyDescent="0.2">
      <c r="A17" s="248">
        <v>10302</v>
      </c>
      <c r="B17" s="248" t="s">
        <v>426</v>
      </c>
      <c r="C17" s="248"/>
      <c r="D17" s="248" t="s">
        <v>426</v>
      </c>
      <c r="E17" s="248">
        <v>10302</v>
      </c>
    </row>
    <row r="18" spans="1:5" ht="12.75" x14ac:dyDescent="0.2">
      <c r="A18" s="248">
        <v>10303</v>
      </c>
      <c r="B18" s="248" t="s">
        <v>428</v>
      </c>
      <c r="C18" s="248"/>
      <c r="D18" s="248" t="s">
        <v>428</v>
      </c>
      <c r="E18" s="248">
        <v>10303</v>
      </c>
    </row>
    <row r="19" spans="1:5" ht="12.75" x14ac:dyDescent="0.2">
      <c r="A19" s="248">
        <v>10304</v>
      </c>
      <c r="B19" s="248" t="s">
        <v>429</v>
      </c>
      <c r="C19" s="248"/>
      <c r="D19" s="248" t="s">
        <v>429</v>
      </c>
      <c r="E19" s="248">
        <v>10304</v>
      </c>
    </row>
    <row r="20" spans="1:5" ht="12.75" x14ac:dyDescent="0.2">
      <c r="A20" s="248">
        <v>10305</v>
      </c>
      <c r="B20" s="248" t="s">
        <v>430</v>
      </c>
      <c r="C20" s="248"/>
      <c r="D20" s="248" t="s">
        <v>430</v>
      </c>
      <c r="E20" s="248">
        <v>10305</v>
      </c>
    </row>
    <row r="21" spans="1:5" ht="12.75" x14ac:dyDescent="0.2">
      <c r="A21" s="248">
        <v>10306</v>
      </c>
      <c r="B21" s="248" t="s">
        <v>431</v>
      </c>
      <c r="C21" s="248"/>
      <c r="D21" s="248" t="s">
        <v>431</v>
      </c>
      <c r="E21" s="248">
        <v>10306</v>
      </c>
    </row>
    <row r="22" spans="1:5" ht="12.75" x14ac:dyDescent="0.2">
      <c r="A22" s="248">
        <v>10307</v>
      </c>
      <c r="B22" s="248" t="s">
        <v>432</v>
      </c>
      <c r="C22" s="248"/>
      <c r="D22" s="248" t="s">
        <v>432</v>
      </c>
      <c r="E22" s="248">
        <v>10307</v>
      </c>
    </row>
    <row r="23" spans="1:5" ht="12.75" x14ac:dyDescent="0.2">
      <c r="A23" s="248">
        <v>10308</v>
      </c>
      <c r="B23" s="248" t="s">
        <v>434</v>
      </c>
      <c r="C23" s="248"/>
      <c r="D23" s="248" t="s">
        <v>434</v>
      </c>
      <c r="E23" s="248">
        <v>10308</v>
      </c>
    </row>
    <row r="24" spans="1:5" ht="12.75" x14ac:dyDescent="0.2">
      <c r="A24" s="248">
        <v>10309</v>
      </c>
      <c r="B24" s="248" t="s">
        <v>435</v>
      </c>
      <c r="C24" s="248"/>
      <c r="D24" s="248" t="s">
        <v>435</v>
      </c>
      <c r="E24" s="248">
        <v>10309</v>
      </c>
    </row>
    <row r="25" spans="1:5" ht="12.75" x14ac:dyDescent="0.2">
      <c r="A25" s="248">
        <v>10310</v>
      </c>
      <c r="B25" s="248" t="s">
        <v>437</v>
      </c>
      <c r="C25" s="248"/>
      <c r="D25" s="248" t="s">
        <v>437</v>
      </c>
      <c r="E25" s="248">
        <v>10310</v>
      </c>
    </row>
    <row r="26" spans="1:5" ht="12.75" x14ac:dyDescent="0.2">
      <c r="A26" s="248">
        <v>10311</v>
      </c>
      <c r="B26" s="248" t="s">
        <v>439</v>
      </c>
      <c r="C26" s="248"/>
      <c r="D26" s="248" t="s">
        <v>439</v>
      </c>
      <c r="E26" s="248">
        <v>10311</v>
      </c>
    </row>
    <row r="27" spans="1:5" ht="12.75" x14ac:dyDescent="0.2">
      <c r="A27" s="248">
        <v>10312</v>
      </c>
      <c r="B27" s="248" t="s">
        <v>440</v>
      </c>
      <c r="C27" s="248"/>
      <c r="D27" s="248" t="s">
        <v>440</v>
      </c>
      <c r="E27" s="248">
        <v>10312</v>
      </c>
    </row>
    <row r="28" spans="1:5" ht="12.75" x14ac:dyDescent="0.2">
      <c r="A28" s="248">
        <v>10313</v>
      </c>
      <c r="B28" s="248" t="s">
        <v>441</v>
      </c>
      <c r="C28" s="248"/>
      <c r="D28" s="248" t="s">
        <v>441</v>
      </c>
      <c r="E28" s="248">
        <v>10313</v>
      </c>
    </row>
    <row r="29" spans="1:5" ht="12.75" x14ac:dyDescent="0.2">
      <c r="A29" s="248">
        <v>10401</v>
      </c>
      <c r="B29" s="248" t="s">
        <v>433</v>
      </c>
      <c r="C29" s="248"/>
      <c r="D29" s="248" t="s">
        <v>433</v>
      </c>
      <c r="E29" s="248">
        <v>10401</v>
      </c>
    </row>
    <row r="30" spans="1:5" ht="12.75" x14ac:dyDescent="0.2">
      <c r="A30" s="248">
        <v>10402</v>
      </c>
      <c r="B30" s="248" t="s">
        <v>443</v>
      </c>
      <c r="C30" s="248"/>
      <c r="D30" s="248" t="s">
        <v>443</v>
      </c>
      <c r="E30" s="248">
        <v>10402</v>
      </c>
    </row>
    <row r="31" spans="1:5" ht="12.75" x14ac:dyDescent="0.2">
      <c r="A31" s="248">
        <v>10403</v>
      </c>
      <c r="B31" s="248" t="s">
        <v>444</v>
      </c>
      <c r="C31" s="248"/>
      <c r="D31" s="248" t="s">
        <v>444</v>
      </c>
      <c r="E31" s="248">
        <v>10403</v>
      </c>
    </row>
    <row r="32" spans="1:5" ht="12.75" x14ac:dyDescent="0.2">
      <c r="A32" s="248">
        <v>10404</v>
      </c>
      <c r="B32" s="248" t="s">
        <v>445</v>
      </c>
      <c r="C32" s="248"/>
      <c r="D32" s="248" t="s">
        <v>445</v>
      </c>
      <c r="E32" s="248">
        <v>10404</v>
      </c>
    </row>
    <row r="33" spans="1:5" ht="12.75" x14ac:dyDescent="0.2">
      <c r="A33" s="248">
        <v>10405</v>
      </c>
      <c r="B33" s="248" t="s">
        <v>446</v>
      </c>
      <c r="C33" s="248"/>
      <c r="D33" s="248" t="s">
        <v>446</v>
      </c>
      <c r="E33" s="248">
        <v>10405</v>
      </c>
    </row>
    <row r="34" spans="1:5" ht="12.75" x14ac:dyDescent="0.2">
      <c r="A34" s="248">
        <v>10406</v>
      </c>
      <c r="B34" s="248" t="s">
        <v>447</v>
      </c>
      <c r="C34" s="248"/>
      <c r="D34" s="248" t="s">
        <v>447</v>
      </c>
      <c r="E34" s="248">
        <v>10406</v>
      </c>
    </row>
    <row r="35" spans="1:5" ht="12.75" x14ac:dyDescent="0.2">
      <c r="A35" s="248">
        <v>10407</v>
      </c>
      <c r="B35" s="248" t="s">
        <v>449</v>
      </c>
      <c r="C35" s="248"/>
      <c r="D35" s="248" t="s">
        <v>449</v>
      </c>
      <c r="E35" s="248">
        <v>10407</v>
      </c>
    </row>
    <row r="36" spans="1:5" ht="12.75" x14ac:dyDescent="0.2">
      <c r="A36" s="248">
        <v>10408</v>
      </c>
      <c r="B36" s="248" t="s">
        <v>450</v>
      </c>
      <c r="C36" s="248"/>
      <c r="D36" s="248" t="s">
        <v>450</v>
      </c>
      <c r="E36" s="248">
        <v>10408</v>
      </c>
    </row>
    <row r="37" spans="1:5" ht="12.75" x14ac:dyDescent="0.2">
      <c r="A37" s="248">
        <v>10409</v>
      </c>
      <c r="B37" s="248" t="s">
        <v>452</v>
      </c>
      <c r="C37" s="248"/>
      <c r="D37" s="248" t="s">
        <v>452</v>
      </c>
      <c r="E37" s="248">
        <v>10409</v>
      </c>
    </row>
    <row r="38" spans="1:5" ht="12.75" x14ac:dyDescent="0.2">
      <c r="A38" s="248">
        <v>10501</v>
      </c>
      <c r="B38" s="248" t="s">
        <v>442</v>
      </c>
      <c r="C38" s="248"/>
      <c r="D38" s="248" t="s">
        <v>442</v>
      </c>
      <c r="E38" s="248">
        <v>10501</v>
      </c>
    </row>
    <row r="39" spans="1:5" ht="12.75" x14ac:dyDescent="0.2">
      <c r="A39" s="248">
        <v>10502</v>
      </c>
      <c r="B39" s="248" t="s">
        <v>453</v>
      </c>
      <c r="C39" s="248"/>
      <c r="D39" s="248" t="s">
        <v>453</v>
      </c>
      <c r="E39" s="248">
        <v>10502</v>
      </c>
    </row>
    <row r="40" spans="1:5" ht="12.75" x14ac:dyDescent="0.2">
      <c r="A40" s="248">
        <v>10503</v>
      </c>
      <c r="B40" s="248" t="s">
        <v>454</v>
      </c>
      <c r="C40" s="248"/>
      <c r="D40" s="248" t="s">
        <v>454</v>
      </c>
      <c r="E40" s="248">
        <v>10503</v>
      </c>
    </row>
    <row r="41" spans="1:5" ht="12.75" x14ac:dyDescent="0.2">
      <c r="A41" s="248">
        <v>10601</v>
      </c>
      <c r="B41" s="248" t="s">
        <v>451</v>
      </c>
      <c r="C41" s="248"/>
      <c r="D41" s="248" t="s">
        <v>451</v>
      </c>
      <c r="E41" s="248">
        <v>10601</v>
      </c>
    </row>
    <row r="42" spans="1:5" ht="12.75" x14ac:dyDescent="0.2">
      <c r="A42" s="248">
        <v>10602</v>
      </c>
      <c r="B42" s="248" t="s">
        <v>455</v>
      </c>
      <c r="C42" s="248"/>
      <c r="D42" s="248" t="s">
        <v>455</v>
      </c>
      <c r="E42" s="248">
        <v>10602</v>
      </c>
    </row>
    <row r="43" spans="1:5" ht="12.75" x14ac:dyDescent="0.2">
      <c r="A43" s="248">
        <v>10603</v>
      </c>
      <c r="B43" s="248" t="s">
        <v>457</v>
      </c>
      <c r="C43" s="248"/>
      <c r="D43" s="248" t="s">
        <v>457</v>
      </c>
      <c r="E43" s="248">
        <v>10603</v>
      </c>
    </row>
    <row r="44" spans="1:5" ht="12.75" x14ac:dyDescent="0.2">
      <c r="A44" s="248">
        <v>10604</v>
      </c>
      <c r="B44" s="248" t="s">
        <v>459</v>
      </c>
      <c r="C44" s="248"/>
      <c r="D44" s="248" t="s">
        <v>459</v>
      </c>
      <c r="E44" s="248">
        <v>10604</v>
      </c>
    </row>
    <row r="45" spans="1:5" ht="12.75" x14ac:dyDescent="0.2">
      <c r="A45" s="248">
        <v>10605</v>
      </c>
      <c r="B45" s="248" t="s">
        <v>460</v>
      </c>
      <c r="C45" s="248"/>
      <c r="D45" s="248" t="s">
        <v>460</v>
      </c>
      <c r="E45" s="248">
        <v>10605</v>
      </c>
    </row>
    <row r="46" spans="1:5" ht="12.75" x14ac:dyDescent="0.2">
      <c r="A46" s="248">
        <v>10606</v>
      </c>
      <c r="B46" s="248" t="s">
        <v>461</v>
      </c>
      <c r="C46" s="248"/>
      <c r="D46" s="248" t="s">
        <v>461</v>
      </c>
      <c r="E46" s="248">
        <v>10606</v>
      </c>
    </row>
    <row r="47" spans="1:5" ht="12.75" x14ac:dyDescent="0.2">
      <c r="A47" s="248">
        <v>10607</v>
      </c>
      <c r="B47" s="248" t="s">
        <v>463</v>
      </c>
      <c r="C47" s="248"/>
      <c r="D47" s="248" t="s">
        <v>463</v>
      </c>
      <c r="E47" s="248">
        <v>10607</v>
      </c>
    </row>
    <row r="48" spans="1:5" ht="12.75" x14ac:dyDescent="0.2">
      <c r="A48" s="248">
        <v>10701</v>
      </c>
      <c r="B48" s="248" t="s">
        <v>458</v>
      </c>
      <c r="C48" s="248"/>
      <c r="D48" s="248" t="s">
        <v>458</v>
      </c>
      <c r="E48" s="248">
        <v>10701</v>
      </c>
    </row>
    <row r="49" spans="1:5" ht="12.75" x14ac:dyDescent="0.2">
      <c r="A49" s="248">
        <v>10702</v>
      </c>
      <c r="B49" s="248" t="s">
        <v>464</v>
      </c>
      <c r="C49" s="248"/>
      <c r="D49" s="248" t="s">
        <v>464</v>
      </c>
      <c r="E49" s="248">
        <v>10702</v>
      </c>
    </row>
    <row r="50" spans="1:5" ht="12.75" x14ac:dyDescent="0.2">
      <c r="A50" s="248">
        <v>10703</v>
      </c>
      <c r="B50" s="248" t="s">
        <v>466</v>
      </c>
      <c r="C50" s="248"/>
      <c r="D50" s="248" t="s">
        <v>466</v>
      </c>
      <c r="E50" s="248">
        <v>10703</v>
      </c>
    </row>
    <row r="51" spans="1:5" ht="12.75" x14ac:dyDescent="0.2">
      <c r="A51" s="248">
        <v>10704</v>
      </c>
      <c r="B51" s="248" t="s">
        <v>760</v>
      </c>
      <c r="C51" s="248"/>
      <c r="D51" s="248" t="s">
        <v>760</v>
      </c>
      <c r="E51" s="248">
        <v>10704</v>
      </c>
    </row>
    <row r="52" spans="1:5" ht="12.75" x14ac:dyDescent="0.2">
      <c r="A52" s="248">
        <v>10705</v>
      </c>
      <c r="B52" s="248" t="s">
        <v>468</v>
      </c>
      <c r="C52" s="248"/>
      <c r="D52" s="248" t="s">
        <v>468</v>
      </c>
      <c r="E52" s="248">
        <v>10705</v>
      </c>
    </row>
    <row r="53" spans="1:5" ht="12.75" x14ac:dyDescent="0.2">
      <c r="A53" s="248">
        <v>10706</v>
      </c>
      <c r="B53" s="248" t="s">
        <v>470</v>
      </c>
      <c r="C53" s="248"/>
      <c r="D53" s="248" t="s">
        <v>470</v>
      </c>
      <c r="E53" s="248">
        <v>10706</v>
      </c>
    </row>
    <row r="54" spans="1:5" ht="12.75" x14ac:dyDescent="0.2">
      <c r="A54" s="248">
        <v>10707</v>
      </c>
      <c r="B54" s="248" t="s">
        <v>472</v>
      </c>
      <c r="C54" s="248"/>
      <c r="D54" s="248" t="s">
        <v>472</v>
      </c>
      <c r="E54" s="248">
        <v>10707</v>
      </c>
    </row>
    <row r="55" spans="1:5" ht="12.75" x14ac:dyDescent="0.2">
      <c r="A55" s="248">
        <v>10801</v>
      </c>
      <c r="B55" s="248" t="s">
        <v>465</v>
      </c>
      <c r="C55" s="248"/>
      <c r="D55" s="248" t="s">
        <v>465</v>
      </c>
      <c r="E55" s="248">
        <v>10801</v>
      </c>
    </row>
    <row r="56" spans="1:5" ht="12.75" x14ac:dyDescent="0.2">
      <c r="A56" s="248">
        <v>10802</v>
      </c>
      <c r="B56" s="248" t="s">
        <v>761</v>
      </c>
      <c r="C56" s="248"/>
      <c r="D56" s="248" t="s">
        <v>761</v>
      </c>
      <c r="E56" s="248">
        <v>10802</v>
      </c>
    </row>
    <row r="57" spans="1:5" ht="12.75" x14ac:dyDescent="0.2">
      <c r="A57" s="248">
        <v>10803</v>
      </c>
      <c r="B57" s="248" t="s">
        <v>474</v>
      </c>
      <c r="C57" s="248"/>
      <c r="D57" s="248" t="s">
        <v>474</v>
      </c>
      <c r="E57" s="248">
        <v>10803</v>
      </c>
    </row>
    <row r="58" spans="1:5" ht="12.75" x14ac:dyDescent="0.2">
      <c r="A58" s="248">
        <v>10804</v>
      </c>
      <c r="B58" s="248" t="s">
        <v>475</v>
      </c>
      <c r="C58" s="248"/>
      <c r="D58" s="248" t="s">
        <v>475</v>
      </c>
      <c r="E58" s="248">
        <v>10804</v>
      </c>
    </row>
    <row r="59" spans="1:5" ht="12.75" x14ac:dyDescent="0.2">
      <c r="A59" s="248">
        <v>10805</v>
      </c>
      <c r="B59" s="248" t="s">
        <v>476</v>
      </c>
      <c r="C59" s="248"/>
      <c r="D59" s="248" t="s">
        <v>476</v>
      </c>
      <c r="E59" s="248">
        <v>10805</v>
      </c>
    </row>
    <row r="60" spans="1:5" ht="12.75" x14ac:dyDescent="0.2">
      <c r="A60" s="248">
        <v>10806</v>
      </c>
      <c r="B60" s="248" t="s">
        <v>477</v>
      </c>
      <c r="C60" s="248"/>
      <c r="D60" s="248" t="s">
        <v>477</v>
      </c>
      <c r="E60" s="248">
        <v>10806</v>
      </c>
    </row>
    <row r="61" spans="1:5" ht="12.75" x14ac:dyDescent="0.2">
      <c r="A61" s="248">
        <v>10807</v>
      </c>
      <c r="B61" s="248" t="s">
        <v>479</v>
      </c>
      <c r="C61" s="248"/>
      <c r="D61" s="248" t="s">
        <v>479</v>
      </c>
      <c r="E61" s="248">
        <v>10807</v>
      </c>
    </row>
    <row r="62" spans="1:5" ht="12.75" x14ac:dyDescent="0.2">
      <c r="A62" s="248">
        <v>10901</v>
      </c>
      <c r="B62" s="248" t="s">
        <v>473</v>
      </c>
      <c r="C62" s="248"/>
      <c r="D62" s="248" t="s">
        <v>473</v>
      </c>
      <c r="E62" s="248">
        <v>10901</v>
      </c>
    </row>
    <row r="63" spans="1:5" ht="12.75" x14ac:dyDescent="0.2">
      <c r="A63" s="248">
        <v>10902</v>
      </c>
      <c r="B63" s="248" t="s">
        <v>481</v>
      </c>
      <c r="C63" s="248"/>
      <c r="D63" s="248" t="s">
        <v>481</v>
      </c>
      <c r="E63" s="248">
        <v>10902</v>
      </c>
    </row>
    <row r="64" spans="1:5" ht="12.75" x14ac:dyDescent="0.2">
      <c r="A64" s="248">
        <v>10903</v>
      </c>
      <c r="B64" s="248" t="s">
        <v>482</v>
      </c>
      <c r="C64" s="248"/>
      <c r="D64" s="248" t="s">
        <v>482</v>
      </c>
      <c r="E64" s="248">
        <v>10903</v>
      </c>
    </row>
    <row r="65" spans="1:5" ht="12.75" x14ac:dyDescent="0.2">
      <c r="A65" s="248">
        <v>10904</v>
      </c>
      <c r="B65" s="248" t="s">
        <v>483</v>
      </c>
      <c r="C65" s="248"/>
      <c r="D65" s="248" t="s">
        <v>483</v>
      </c>
      <c r="E65" s="248">
        <v>10904</v>
      </c>
    </row>
    <row r="66" spans="1:5" ht="12.75" x14ac:dyDescent="0.2">
      <c r="A66" s="248">
        <v>10905</v>
      </c>
      <c r="B66" s="248" t="s">
        <v>485</v>
      </c>
      <c r="C66" s="248"/>
      <c r="D66" s="248" t="s">
        <v>485</v>
      </c>
      <c r="E66" s="248">
        <v>10905</v>
      </c>
    </row>
    <row r="67" spans="1:5" ht="12.75" x14ac:dyDescent="0.2">
      <c r="A67" s="248">
        <v>10906</v>
      </c>
      <c r="B67" s="248" t="s">
        <v>486</v>
      </c>
      <c r="C67" s="248"/>
      <c r="D67" s="248" t="s">
        <v>486</v>
      </c>
      <c r="E67" s="248">
        <v>10906</v>
      </c>
    </row>
    <row r="68" spans="1:5" ht="12.75" x14ac:dyDescent="0.2">
      <c r="A68" s="248">
        <v>11001</v>
      </c>
      <c r="B68" s="248" t="s">
        <v>478</v>
      </c>
      <c r="C68" s="248"/>
      <c r="D68" s="248" t="s">
        <v>478</v>
      </c>
      <c r="E68" s="248">
        <v>11001</v>
      </c>
    </row>
    <row r="69" spans="1:5" ht="12.75" x14ac:dyDescent="0.2">
      <c r="A69" s="248">
        <v>11002</v>
      </c>
      <c r="B69" s="248" t="s">
        <v>488</v>
      </c>
      <c r="C69" s="248"/>
      <c r="D69" s="248" t="s">
        <v>488</v>
      </c>
      <c r="E69" s="248">
        <v>11002</v>
      </c>
    </row>
    <row r="70" spans="1:5" ht="12.75" x14ac:dyDescent="0.2">
      <c r="A70" s="248">
        <v>11003</v>
      </c>
      <c r="B70" s="248" t="s">
        <v>490</v>
      </c>
      <c r="C70" s="248"/>
      <c r="D70" s="248" t="s">
        <v>490</v>
      </c>
      <c r="E70" s="248">
        <v>11003</v>
      </c>
    </row>
    <row r="71" spans="1:5" ht="12.75" x14ac:dyDescent="0.2">
      <c r="A71" s="248">
        <v>11004</v>
      </c>
      <c r="B71" s="248" t="s">
        <v>492</v>
      </c>
      <c r="C71" s="248"/>
      <c r="D71" s="248" t="s">
        <v>492</v>
      </c>
      <c r="E71" s="248">
        <v>11004</v>
      </c>
    </row>
    <row r="72" spans="1:5" ht="12.75" x14ac:dyDescent="0.2">
      <c r="A72" s="249">
        <v>11005</v>
      </c>
      <c r="B72" s="248" t="s">
        <v>493</v>
      </c>
      <c r="C72" s="248"/>
      <c r="D72" s="248" t="s">
        <v>493</v>
      </c>
      <c r="E72" s="249">
        <v>11005</v>
      </c>
    </row>
    <row r="73" spans="1:5" ht="12.75" x14ac:dyDescent="0.2">
      <c r="A73" s="248">
        <v>11101</v>
      </c>
      <c r="B73" s="248" t="s">
        <v>484</v>
      </c>
      <c r="C73" s="248"/>
      <c r="D73" s="248" t="s">
        <v>484</v>
      </c>
      <c r="E73" s="248">
        <v>11101</v>
      </c>
    </row>
    <row r="74" spans="1:5" ht="12.75" x14ac:dyDescent="0.2">
      <c r="A74" s="248">
        <v>11102</v>
      </c>
      <c r="B74" s="248" t="s">
        <v>495</v>
      </c>
      <c r="C74" s="248"/>
      <c r="D74" s="248" t="s">
        <v>495</v>
      </c>
      <c r="E74" s="248">
        <v>11102</v>
      </c>
    </row>
    <row r="75" spans="1:5" ht="12.75" x14ac:dyDescent="0.2">
      <c r="A75" s="248">
        <v>11103</v>
      </c>
      <c r="B75" s="248" t="s">
        <v>496</v>
      </c>
      <c r="C75" s="248"/>
      <c r="D75" s="248" t="s">
        <v>496</v>
      </c>
      <c r="E75" s="248">
        <v>11103</v>
      </c>
    </row>
    <row r="76" spans="1:5" ht="12.75" x14ac:dyDescent="0.2">
      <c r="A76" s="248">
        <v>11104</v>
      </c>
      <c r="B76" s="248" t="s">
        <v>497</v>
      </c>
      <c r="C76" s="248"/>
      <c r="D76" s="248" t="s">
        <v>497</v>
      </c>
      <c r="E76" s="248">
        <v>11104</v>
      </c>
    </row>
    <row r="77" spans="1:5" ht="12.75" x14ac:dyDescent="0.2">
      <c r="A77" s="248">
        <v>11105</v>
      </c>
      <c r="B77" s="248" t="s">
        <v>498</v>
      </c>
      <c r="C77" s="248"/>
      <c r="D77" s="248" t="s">
        <v>498</v>
      </c>
      <c r="E77" s="248">
        <v>11105</v>
      </c>
    </row>
    <row r="78" spans="1:5" ht="12.75" x14ac:dyDescent="0.2">
      <c r="A78" s="248">
        <v>11201</v>
      </c>
      <c r="B78" s="248" t="s">
        <v>489</v>
      </c>
      <c r="C78" s="248"/>
      <c r="D78" s="248" t="s">
        <v>489</v>
      </c>
      <c r="E78" s="248">
        <v>11201</v>
      </c>
    </row>
    <row r="79" spans="1:5" ht="12.75" x14ac:dyDescent="0.2">
      <c r="A79" s="248">
        <v>11202</v>
      </c>
      <c r="B79" s="248" t="s">
        <v>500</v>
      </c>
      <c r="C79" s="248"/>
      <c r="D79" s="248" t="s">
        <v>500</v>
      </c>
      <c r="E79" s="248">
        <v>11202</v>
      </c>
    </row>
    <row r="80" spans="1:5" ht="12.75" x14ac:dyDescent="0.2">
      <c r="A80" s="248">
        <v>11203</v>
      </c>
      <c r="B80" s="248" t="s">
        <v>502</v>
      </c>
      <c r="C80" s="248"/>
      <c r="D80" s="248" t="s">
        <v>502</v>
      </c>
      <c r="E80" s="248">
        <v>11203</v>
      </c>
    </row>
    <row r="81" spans="1:5" ht="12.75" x14ac:dyDescent="0.2">
      <c r="A81" s="248">
        <v>11204</v>
      </c>
      <c r="B81" s="248" t="s">
        <v>504</v>
      </c>
      <c r="C81" s="248"/>
      <c r="D81" s="248" t="s">
        <v>504</v>
      </c>
      <c r="E81" s="248">
        <v>11204</v>
      </c>
    </row>
    <row r="82" spans="1:5" ht="12.75" x14ac:dyDescent="0.2">
      <c r="A82" s="248">
        <v>11205</v>
      </c>
      <c r="B82" s="248" t="s">
        <v>505</v>
      </c>
      <c r="C82" s="248"/>
      <c r="D82" s="248" t="s">
        <v>505</v>
      </c>
      <c r="E82" s="248">
        <v>11205</v>
      </c>
    </row>
    <row r="83" spans="1:5" ht="12.75" x14ac:dyDescent="0.2">
      <c r="A83" s="248">
        <v>11301</v>
      </c>
      <c r="B83" s="248" t="s">
        <v>762</v>
      </c>
      <c r="C83" s="248"/>
      <c r="D83" s="248" t="s">
        <v>762</v>
      </c>
      <c r="E83" s="248">
        <v>11301</v>
      </c>
    </row>
    <row r="84" spans="1:5" ht="12.75" x14ac:dyDescent="0.2">
      <c r="A84" s="248">
        <v>11302</v>
      </c>
      <c r="B84" s="248" t="s">
        <v>763</v>
      </c>
      <c r="C84" s="248"/>
      <c r="D84" s="248" t="s">
        <v>763</v>
      </c>
      <c r="E84" s="248">
        <v>11302</v>
      </c>
    </row>
    <row r="85" spans="1:5" ht="12.75" x14ac:dyDescent="0.2">
      <c r="A85" s="248">
        <v>11303</v>
      </c>
      <c r="B85" s="248" t="s">
        <v>508</v>
      </c>
      <c r="C85" s="248"/>
      <c r="D85" s="248" t="s">
        <v>508</v>
      </c>
      <c r="E85" s="248">
        <v>11303</v>
      </c>
    </row>
    <row r="86" spans="1:5" ht="12.75" x14ac:dyDescent="0.2">
      <c r="A86" s="248">
        <v>11304</v>
      </c>
      <c r="B86" s="248" t="s">
        <v>509</v>
      </c>
      <c r="C86" s="248"/>
      <c r="D86" s="248" t="s">
        <v>509</v>
      </c>
      <c r="E86" s="248">
        <v>11304</v>
      </c>
    </row>
    <row r="87" spans="1:5" ht="12.75" x14ac:dyDescent="0.2">
      <c r="A87" s="248">
        <v>11305</v>
      </c>
      <c r="B87" s="248" t="s">
        <v>510</v>
      </c>
      <c r="C87" s="248"/>
      <c r="D87" s="248" t="s">
        <v>510</v>
      </c>
      <c r="E87" s="248">
        <v>11305</v>
      </c>
    </row>
    <row r="88" spans="1:5" ht="12.75" x14ac:dyDescent="0.2">
      <c r="A88" s="248">
        <v>11401</v>
      </c>
      <c r="B88" s="248" t="s">
        <v>512</v>
      </c>
      <c r="C88" s="248"/>
      <c r="D88" s="248" t="s">
        <v>512</v>
      </c>
      <c r="E88" s="248">
        <v>11401</v>
      </c>
    </row>
    <row r="89" spans="1:5" ht="12.75" x14ac:dyDescent="0.2">
      <c r="A89" s="248">
        <v>11402</v>
      </c>
      <c r="B89" s="248" t="s">
        <v>513</v>
      </c>
      <c r="C89" s="248"/>
      <c r="D89" s="248" t="s">
        <v>513</v>
      </c>
      <c r="E89" s="248">
        <v>11402</v>
      </c>
    </row>
    <row r="90" spans="1:5" ht="12.75" x14ac:dyDescent="0.2">
      <c r="A90" s="248">
        <v>11403</v>
      </c>
      <c r="B90" s="248" t="s">
        <v>515</v>
      </c>
      <c r="C90" s="248"/>
      <c r="D90" s="248" t="s">
        <v>515</v>
      </c>
      <c r="E90" s="248">
        <v>11403</v>
      </c>
    </row>
    <row r="91" spans="1:5" ht="12.75" x14ac:dyDescent="0.2">
      <c r="A91" s="248">
        <v>11501</v>
      </c>
      <c r="B91" s="248" t="s">
        <v>517</v>
      </c>
      <c r="C91" s="248"/>
      <c r="D91" s="248" t="s">
        <v>517</v>
      </c>
      <c r="E91" s="248">
        <v>11501</v>
      </c>
    </row>
    <row r="92" spans="1:5" ht="12.75" x14ac:dyDescent="0.2">
      <c r="A92" s="248">
        <v>11502</v>
      </c>
      <c r="B92" s="248" t="s">
        <v>518</v>
      </c>
      <c r="C92" s="248"/>
      <c r="D92" s="248" t="s">
        <v>518</v>
      </c>
      <c r="E92" s="248">
        <v>11502</v>
      </c>
    </row>
    <row r="93" spans="1:5" ht="12.75" x14ac:dyDescent="0.2">
      <c r="A93" s="248">
        <v>11503</v>
      </c>
      <c r="B93" s="248" t="s">
        <v>519</v>
      </c>
      <c r="C93" s="248"/>
      <c r="D93" s="248" t="s">
        <v>519</v>
      </c>
      <c r="E93" s="248">
        <v>11503</v>
      </c>
    </row>
    <row r="94" spans="1:5" ht="12.75" x14ac:dyDescent="0.2">
      <c r="A94" s="248">
        <v>11504</v>
      </c>
      <c r="B94" s="248" t="s">
        <v>520</v>
      </c>
      <c r="C94" s="248"/>
      <c r="D94" s="248" t="s">
        <v>520</v>
      </c>
      <c r="E94" s="248">
        <v>11504</v>
      </c>
    </row>
    <row r="95" spans="1:5" ht="12.75" x14ac:dyDescent="0.2">
      <c r="A95" s="248">
        <v>11601</v>
      </c>
      <c r="B95" s="248" t="s">
        <v>522</v>
      </c>
      <c r="C95" s="248"/>
      <c r="D95" s="248" t="s">
        <v>522</v>
      </c>
      <c r="E95" s="248">
        <v>11601</v>
      </c>
    </row>
    <row r="96" spans="1:5" ht="12.75" x14ac:dyDescent="0.2">
      <c r="A96" s="248">
        <v>11602</v>
      </c>
      <c r="B96" s="248" t="s">
        <v>524</v>
      </c>
      <c r="C96" s="248"/>
      <c r="D96" s="248" t="s">
        <v>524</v>
      </c>
      <c r="E96" s="248">
        <v>11602</v>
      </c>
    </row>
    <row r="97" spans="1:5" ht="12.75" x14ac:dyDescent="0.2">
      <c r="A97" s="248">
        <v>11603</v>
      </c>
      <c r="B97" s="248" t="s">
        <v>525</v>
      </c>
      <c r="C97" s="248"/>
      <c r="D97" s="248" t="s">
        <v>525</v>
      </c>
      <c r="E97" s="248">
        <v>11603</v>
      </c>
    </row>
    <row r="98" spans="1:5" ht="12.75" x14ac:dyDescent="0.2">
      <c r="A98" s="248">
        <v>11604</v>
      </c>
      <c r="B98" s="248" t="s">
        <v>526</v>
      </c>
      <c r="C98" s="248"/>
      <c r="D98" s="248" t="s">
        <v>526</v>
      </c>
      <c r="E98" s="248">
        <v>11604</v>
      </c>
    </row>
    <row r="99" spans="1:5" ht="12.75" x14ac:dyDescent="0.2">
      <c r="A99" s="248">
        <v>11605</v>
      </c>
      <c r="B99" s="248" t="s">
        <v>527</v>
      </c>
      <c r="C99" s="248"/>
      <c r="D99" s="248" t="s">
        <v>527</v>
      </c>
      <c r="E99" s="248">
        <v>11605</v>
      </c>
    </row>
    <row r="100" spans="1:5" ht="12.75" x14ac:dyDescent="0.2">
      <c r="A100" s="248">
        <v>11701</v>
      </c>
      <c r="B100" s="248" t="s">
        <v>528</v>
      </c>
      <c r="C100" s="248"/>
      <c r="D100" s="248" t="s">
        <v>528</v>
      </c>
      <c r="E100" s="248">
        <v>11701</v>
      </c>
    </row>
    <row r="101" spans="1:5" ht="12.75" x14ac:dyDescent="0.2">
      <c r="A101" s="248">
        <v>11702</v>
      </c>
      <c r="B101" s="248" t="s">
        <v>530</v>
      </c>
      <c r="C101" s="248"/>
      <c r="D101" s="248" t="s">
        <v>530</v>
      </c>
      <c r="E101" s="248">
        <v>11702</v>
      </c>
    </row>
    <row r="102" spans="1:5" ht="12.75" x14ac:dyDescent="0.2">
      <c r="A102" s="248">
        <v>11703</v>
      </c>
      <c r="B102" s="248" t="s">
        <v>531</v>
      </c>
      <c r="C102" s="248"/>
      <c r="D102" s="248" t="s">
        <v>531</v>
      </c>
      <c r="E102" s="248">
        <v>11703</v>
      </c>
    </row>
    <row r="103" spans="1:5" ht="12.75" x14ac:dyDescent="0.2">
      <c r="A103" s="248">
        <v>11801</v>
      </c>
      <c r="B103" s="248" t="s">
        <v>532</v>
      </c>
      <c r="C103" s="248"/>
      <c r="D103" s="248" t="s">
        <v>532</v>
      </c>
      <c r="E103" s="248">
        <v>11801</v>
      </c>
    </row>
    <row r="104" spans="1:5" ht="12.75" x14ac:dyDescent="0.2">
      <c r="A104" s="248">
        <v>11802</v>
      </c>
      <c r="B104" s="248" t="s">
        <v>533</v>
      </c>
      <c r="C104" s="248"/>
      <c r="D104" s="248" t="s">
        <v>533</v>
      </c>
      <c r="E104" s="248">
        <v>11802</v>
      </c>
    </row>
    <row r="105" spans="1:5" ht="12.75" x14ac:dyDescent="0.2">
      <c r="A105" s="248">
        <v>11803</v>
      </c>
      <c r="B105" s="248" t="s">
        <v>534</v>
      </c>
      <c r="C105" s="248"/>
      <c r="D105" s="248" t="s">
        <v>534</v>
      </c>
      <c r="E105" s="248">
        <v>11803</v>
      </c>
    </row>
    <row r="106" spans="1:5" ht="12.75" x14ac:dyDescent="0.2">
      <c r="A106" s="248">
        <v>11804</v>
      </c>
      <c r="B106" s="248" t="s">
        <v>536</v>
      </c>
      <c r="C106" s="248"/>
      <c r="D106" s="248" t="s">
        <v>536</v>
      </c>
      <c r="E106" s="248">
        <v>11804</v>
      </c>
    </row>
    <row r="107" spans="1:5" ht="12.75" x14ac:dyDescent="0.2">
      <c r="A107" s="248">
        <v>11901</v>
      </c>
      <c r="B107" s="248" t="s">
        <v>764</v>
      </c>
      <c r="C107" s="248"/>
      <c r="D107" s="248" t="s">
        <v>764</v>
      </c>
      <c r="E107" s="248">
        <v>11901</v>
      </c>
    </row>
    <row r="108" spans="1:5" ht="12.75" x14ac:dyDescent="0.2">
      <c r="A108" s="248">
        <v>11902</v>
      </c>
      <c r="B108" s="248" t="s">
        <v>765</v>
      </c>
      <c r="C108" s="248"/>
      <c r="D108" s="248" t="s">
        <v>765</v>
      </c>
      <c r="E108" s="248">
        <v>11902</v>
      </c>
    </row>
    <row r="109" spans="1:5" ht="12.75" x14ac:dyDescent="0.2">
      <c r="A109" s="248">
        <v>11903</v>
      </c>
      <c r="B109" s="248" t="s">
        <v>537</v>
      </c>
      <c r="C109" s="248"/>
      <c r="D109" s="248" t="s">
        <v>537</v>
      </c>
      <c r="E109" s="248">
        <v>11903</v>
      </c>
    </row>
    <row r="110" spans="1:5" ht="12.75" x14ac:dyDescent="0.2">
      <c r="A110" s="248">
        <v>11904</v>
      </c>
      <c r="B110" s="248" t="s">
        <v>539</v>
      </c>
      <c r="C110" s="248"/>
      <c r="D110" s="248" t="s">
        <v>539</v>
      </c>
      <c r="E110" s="248">
        <v>11904</v>
      </c>
    </row>
    <row r="111" spans="1:5" ht="12.75" x14ac:dyDescent="0.2">
      <c r="A111" s="248">
        <v>11905</v>
      </c>
      <c r="B111" s="248" t="s">
        <v>540</v>
      </c>
      <c r="C111" s="248"/>
      <c r="D111" s="248" t="s">
        <v>540</v>
      </c>
      <c r="E111" s="248">
        <v>11905</v>
      </c>
    </row>
    <row r="112" spans="1:5" ht="12.75" x14ac:dyDescent="0.2">
      <c r="A112" s="248">
        <v>11906</v>
      </c>
      <c r="B112" s="248" t="s">
        <v>541</v>
      </c>
      <c r="C112" s="248"/>
      <c r="D112" s="248" t="s">
        <v>541</v>
      </c>
      <c r="E112" s="248">
        <v>11906</v>
      </c>
    </row>
    <row r="113" spans="1:5" ht="12.75" x14ac:dyDescent="0.2">
      <c r="A113" s="248">
        <v>11907</v>
      </c>
      <c r="B113" s="248" t="s">
        <v>543</v>
      </c>
      <c r="C113" s="248"/>
      <c r="D113" s="248" t="s">
        <v>543</v>
      </c>
      <c r="E113" s="248">
        <v>11907</v>
      </c>
    </row>
    <row r="114" spans="1:5" ht="12.75" x14ac:dyDescent="0.2">
      <c r="A114" s="248">
        <v>11908</v>
      </c>
      <c r="B114" s="248" t="s">
        <v>544</v>
      </c>
      <c r="C114" s="248"/>
      <c r="D114" s="248" t="s">
        <v>544</v>
      </c>
      <c r="E114" s="248">
        <v>11908</v>
      </c>
    </row>
    <row r="115" spans="1:5" ht="12.75" x14ac:dyDescent="0.2">
      <c r="A115" s="248">
        <v>11909</v>
      </c>
      <c r="B115" s="248" t="s">
        <v>545</v>
      </c>
      <c r="C115" s="248"/>
      <c r="D115" s="248" t="s">
        <v>545</v>
      </c>
      <c r="E115" s="248">
        <v>11909</v>
      </c>
    </row>
    <row r="116" spans="1:5" ht="12.75" x14ac:dyDescent="0.2">
      <c r="A116" s="248">
        <v>11910</v>
      </c>
      <c r="B116" s="248" t="s">
        <v>546</v>
      </c>
      <c r="C116" s="248"/>
      <c r="D116" s="248" t="s">
        <v>546</v>
      </c>
      <c r="E116" s="248">
        <v>11910</v>
      </c>
    </row>
    <row r="117" spans="1:5" ht="12.75" x14ac:dyDescent="0.2">
      <c r="A117" s="248">
        <v>11911</v>
      </c>
      <c r="B117" s="248" t="s">
        <v>547</v>
      </c>
      <c r="C117" s="248"/>
      <c r="D117" s="248" t="s">
        <v>547</v>
      </c>
      <c r="E117" s="248">
        <v>11911</v>
      </c>
    </row>
    <row r="118" spans="1:5" ht="12.75" x14ac:dyDescent="0.2">
      <c r="A118" s="248">
        <v>11912</v>
      </c>
      <c r="B118" s="248" t="s">
        <v>548</v>
      </c>
      <c r="C118" s="248"/>
      <c r="D118" s="248" t="s">
        <v>548</v>
      </c>
      <c r="E118" s="248">
        <v>11912</v>
      </c>
    </row>
    <row r="119" spans="1:5" ht="12.75" x14ac:dyDescent="0.2">
      <c r="A119" s="248">
        <v>12001</v>
      </c>
      <c r="B119" s="248" t="s">
        <v>766</v>
      </c>
      <c r="C119" s="248"/>
      <c r="D119" s="248" t="s">
        <v>766</v>
      </c>
      <c r="E119" s="248">
        <v>12001</v>
      </c>
    </row>
    <row r="120" spans="1:5" ht="12.75" x14ac:dyDescent="0.2">
      <c r="A120" s="248">
        <v>12002</v>
      </c>
      <c r="B120" s="248" t="s">
        <v>767</v>
      </c>
      <c r="C120" s="248"/>
      <c r="D120" s="248" t="s">
        <v>767</v>
      </c>
      <c r="E120" s="248">
        <v>12002</v>
      </c>
    </row>
    <row r="121" spans="1:5" ht="12.75" x14ac:dyDescent="0.2">
      <c r="A121" s="248">
        <v>12003</v>
      </c>
      <c r="B121" s="248" t="s">
        <v>768</v>
      </c>
      <c r="C121" s="248"/>
      <c r="D121" s="248" t="s">
        <v>768</v>
      </c>
      <c r="E121" s="248">
        <v>12003</v>
      </c>
    </row>
    <row r="122" spans="1:5" ht="12.75" x14ac:dyDescent="0.2">
      <c r="A122" s="248">
        <v>12004</v>
      </c>
      <c r="B122" s="248" t="s">
        <v>769</v>
      </c>
      <c r="C122" s="248"/>
      <c r="D122" s="248" t="s">
        <v>769</v>
      </c>
      <c r="E122" s="248">
        <v>12004</v>
      </c>
    </row>
    <row r="123" spans="1:5" ht="12.75" x14ac:dyDescent="0.2">
      <c r="A123" s="248">
        <v>12005</v>
      </c>
      <c r="B123" s="248" t="s">
        <v>770</v>
      </c>
      <c r="C123" s="248"/>
      <c r="D123" s="248" t="s">
        <v>770</v>
      </c>
      <c r="E123" s="248">
        <v>12005</v>
      </c>
    </row>
    <row r="124" spans="1:5" ht="12.75" x14ac:dyDescent="0.2">
      <c r="A124" s="248">
        <v>12006</v>
      </c>
      <c r="B124" s="248" t="s">
        <v>771</v>
      </c>
      <c r="C124" s="248"/>
      <c r="D124" s="248" t="s">
        <v>771</v>
      </c>
      <c r="E124" s="248">
        <v>12006</v>
      </c>
    </row>
    <row r="125" spans="1:5" ht="12.75" x14ac:dyDescent="0.2">
      <c r="A125" s="248">
        <v>20101</v>
      </c>
      <c r="B125" s="248" t="s">
        <v>170</v>
      </c>
      <c r="C125" s="248"/>
      <c r="D125" s="248" t="s">
        <v>170</v>
      </c>
      <c r="E125" s="248">
        <v>20101</v>
      </c>
    </row>
    <row r="126" spans="1:5" ht="12.75" x14ac:dyDescent="0.2">
      <c r="A126" s="248">
        <v>20102</v>
      </c>
      <c r="B126" s="248" t="s">
        <v>494</v>
      </c>
      <c r="C126" s="248"/>
      <c r="D126" s="248" t="s">
        <v>494</v>
      </c>
      <c r="E126" s="248">
        <v>20102</v>
      </c>
    </row>
    <row r="127" spans="1:5" ht="12.75" x14ac:dyDescent="0.2">
      <c r="A127" s="248">
        <v>20103</v>
      </c>
      <c r="B127" s="248" t="s">
        <v>234</v>
      </c>
      <c r="C127" s="248"/>
      <c r="D127" s="248" t="s">
        <v>234</v>
      </c>
      <c r="E127" s="248">
        <v>20103</v>
      </c>
    </row>
    <row r="128" spans="1:5" ht="12.75" x14ac:dyDescent="0.2">
      <c r="A128" s="248">
        <v>20104</v>
      </c>
      <c r="B128" s="248" t="s">
        <v>235</v>
      </c>
      <c r="C128" s="248"/>
      <c r="D128" s="248" t="s">
        <v>235</v>
      </c>
      <c r="E128" s="248">
        <v>20104</v>
      </c>
    </row>
    <row r="129" spans="1:5" ht="12.75" x14ac:dyDescent="0.2">
      <c r="A129" s="248">
        <v>20105</v>
      </c>
      <c r="B129" s="248" t="s">
        <v>550</v>
      </c>
      <c r="C129" s="248"/>
      <c r="D129" s="248" t="s">
        <v>550</v>
      </c>
      <c r="E129" s="248">
        <v>20105</v>
      </c>
    </row>
    <row r="130" spans="1:5" ht="12.75" x14ac:dyDescent="0.2">
      <c r="A130" s="248">
        <v>20106</v>
      </c>
      <c r="B130" s="248" t="s">
        <v>237</v>
      </c>
      <c r="C130" s="248"/>
      <c r="D130" s="248" t="s">
        <v>237</v>
      </c>
      <c r="E130" s="248">
        <v>20106</v>
      </c>
    </row>
    <row r="131" spans="1:5" ht="12.75" x14ac:dyDescent="0.2">
      <c r="A131" s="248">
        <v>20107</v>
      </c>
      <c r="B131" s="248" t="s">
        <v>239</v>
      </c>
      <c r="C131" s="248"/>
      <c r="D131" s="248" t="s">
        <v>239</v>
      </c>
      <c r="E131" s="248">
        <v>20107</v>
      </c>
    </row>
    <row r="132" spans="1:5" ht="12.75" x14ac:dyDescent="0.2">
      <c r="A132" s="248">
        <v>20108</v>
      </c>
      <c r="B132" s="248" t="s">
        <v>240</v>
      </c>
      <c r="C132" s="248"/>
      <c r="D132" s="248" t="s">
        <v>240</v>
      </c>
      <c r="E132" s="248">
        <v>20108</v>
      </c>
    </row>
    <row r="133" spans="1:5" ht="12.75" x14ac:dyDescent="0.2">
      <c r="A133" s="248">
        <v>20109</v>
      </c>
      <c r="B133" s="248" t="s">
        <v>552</v>
      </c>
      <c r="C133" s="248"/>
      <c r="D133" s="248" t="s">
        <v>552</v>
      </c>
      <c r="E133" s="248">
        <v>20109</v>
      </c>
    </row>
    <row r="134" spans="1:5" ht="12.75" x14ac:dyDescent="0.2">
      <c r="A134" s="248">
        <v>20110</v>
      </c>
      <c r="B134" s="248" t="s">
        <v>243</v>
      </c>
      <c r="C134" s="248"/>
      <c r="D134" s="248" t="s">
        <v>243</v>
      </c>
      <c r="E134" s="248">
        <v>20110</v>
      </c>
    </row>
    <row r="135" spans="1:5" ht="12.75" x14ac:dyDescent="0.2">
      <c r="A135" s="248">
        <v>20111</v>
      </c>
      <c r="B135" s="248" t="s">
        <v>553</v>
      </c>
      <c r="C135" s="248"/>
      <c r="D135" s="248" t="s">
        <v>553</v>
      </c>
      <c r="E135" s="248">
        <v>20111</v>
      </c>
    </row>
    <row r="136" spans="1:5" ht="12.75" x14ac:dyDescent="0.2">
      <c r="A136" s="248">
        <v>20112</v>
      </c>
      <c r="B136" s="248" t="s">
        <v>245</v>
      </c>
      <c r="C136" s="248"/>
      <c r="D136" s="248" t="s">
        <v>245</v>
      </c>
      <c r="E136" s="248">
        <v>20112</v>
      </c>
    </row>
    <row r="137" spans="1:5" ht="12.75" x14ac:dyDescent="0.2">
      <c r="A137" s="248">
        <v>20113</v>
      </c>
      <c r="B137" s="248" t="s">
        <v>247</v>
      </c>
      <c r="C137" s="248"/>
      <c r="D137" s="248" t="s">
        <v>247</v>
      </c>
      <c r="E137" s="248">
        <v>20113</v>
      </c>
    </row>
    <row r="138" spans="1:5" ht="12.75" x14ac:dyDescent="0.2">
      <c r="A138" s="248">
        <v>20114</v>
      </c>
      <c r="B138" s="248" t="s">
        <v>555</v>
      </c>
      <c r="C138" s="248"/>
      <c r="D138" s="248" t="s">
        <v>555</v>
      </c>
      <c r="E138" s="248">
        <v>20114</v>
      </c>
    </row>
    <row r="139" spans="1:5" ht="12.75" x14ac:dyDescent="0.2">
      <c r="A139" s="248">
        <v>20201</v>
      </c>
      <c r="B139" s="248" t="s">
        <v>416</v>
      </c>
      <c r="C139" s="248"/>
      <c r="D139" s="248" t="s">
        <v>416</v>
      </c>
      <c r="E139" s="248">
        <v>20201</v>
      </c>
    </row>
    <row r="140" spans="1:5" ht="12.75" x14ac:dyDescent="0.2">
      <c r="A140" s="248">
        <v>20202</v>
      </c>
      <c r="B140" s="248" t="s">
        <v>501</v>
      </c>
      <c r="C140" s="248"/>
      <c r="D140" s="248" t="s">
        <v>501</v>
      </c>
      <c r="E140" s="248">
        <v>20202</v>
      </c>
    </row>
    <row r="141" spans="1:5" ht="12.75" x14ac:dyDescent="0.2">
      <c r="A141" s="248">
        <v>20203</v>
      </c>
      <c r="B141" s="248" t="s">
        <v>557</v>
      </c>
      <c r="C141" s="248"/>
      <c r="D141" s="248" t="s">
        <v>557</v>
      </c>
      <c r="E141" s="248">
        <v>20203</v>
      </c>
    </row>
    <row r="142" spans="1:5" ht="12.75" x14ac:dyDescent="0.2">
      <c r="A142" s="248">
        <v>20204</v>
      </c>
      <c r="B142" s="248" t="s">
        <v>772</v>
      </c>
      <c r="C142" s="248"/>
      <c r="D142" s="248" t="s">
        <v>772</v>
      </c>
      <c r="E142" s="248">
        <v>20204</v>
      </c>
    </row>
    <row r="143" spans="1:5" ht="12.75" x14ac:dyDescent="0.2">
      <c r="A143" s="248">
        <v>20205</v>
      </c>
      <c r="B143" s="248" t="s">
        <v>558</v>
      </c>
      <c r="C143" s="248"/>
      <c r="D143" s="248" t="s">
        <v>558</v>
      </c>
      <c r="E143" s="248">
        <v>20205</v>
      </c>
    </row>
    <row r="144" spans="1:5" ht="12.75" x14ac:dyDescent="0.2">
      <c r="A144" s="248">
        <v>20206</v>
      </c>
      <c r="B144" s="248" t="s">
        <v>559</v>
      </c>
      <c r="C144" s="248"/>
      <c r="D144" s="248" t="s">
        <v>559</v>
      </c>
      <c r="E144" s="248">
        <v>20206</v>
      </c>
    </row>
    <row r="145" spans="1:5" ht="12.75" x14ac:dyDescent="0.2">
      <c r="A145" s="248">
        <v>20207</v>
      </c>
      <c r="B145" s="248" t="s">
        <v>560</v>
      </c>
      <c r="C145" s="248"/>
      <c r="D145" s="248" t="s">
        <v>560</v>
      </c>
      <c r="E145" s="248">
        <v>20207</v>
      </c>
    </row>
    <row r="146" spans="1:5" ht="12.75" x14ac:dyDescent="0.2">
      <c r="A146" s="248">
        <v>20208</v>
      </c>
      <c r="B146" s="248" t="s">
        <v>561</v>
      </c>
      <c r="C146" s="248"/>
      <c r="D146" s="248" t="s">
        <v>561</v>
      </c>
      <c r="E146" s="248">
        <v>20208</v>
      </c>
    </row>
    <row r="147" spans="1:5" ht="12.75" x14ac:dyDescent="0.2">
      <c r="A147" s="248">
        <v>20209</v>
      </c>
      <c r="B147" s="248" t="s">
        <v>563</v>
      </c>
      <c r="C147" s="248"/>
      <c r="D147" s="248" t="s">
        <v>563</v>
      </c>
      <c r="E147" s="248">
        <v>20209</v>
      </c>
    </row>
    <row r="148" spans="1:5" ht="12.75" x14ac:dyDescent="0.2">
      <c r="A148" s="248">
        <v>20210</v>
      </c>
      <c r="B148" s="248" t="s">
        <v>564</v>
      </c>
      <c r="C148" s="248"/>
      <c r="D148" s="248" t="s">
        <v>564</v>
      </c>
      <c r="E148" s="248">
        <v>20210</v>
      </c>
    </row>
    <row r="149" spans="1:5" ht="12.75" x14ac:dyDescent="0.2">
      <c r="A149" s="248">
        <v>20211</v>
      </c>
      <c r="B149" s="248" t="s">
        <v>565</v>
      </c>
      <c r="C149" s="248"/>
      <c r="D149" s="248" t="s">
        <v>565</v>
      </c>
      <c r="E149" s="248">
        <v>20211</v>
      </c>
    </row>
    <row r="150" spans="1:5" ht="12.75" x14ac:dyDescent="0.2">
      <c r="A150" s="248">
        <v>20212</v>
      </c>
      <c r="B150" s="248" t="s">
        <v>567</v>
      </c>
      <c r="C150" s="248"/>
      <c r="D150" s="248" t="s">
        <v>567</v>
      </c>
      <c r="E150" s="248">
        <v>20212</v>
      </c>
    </row>
    <row r="151" spans="1:5" ht="12.75" x14ac:dyDescent="0.2">
      <c r="A151" s="248">
        <v>20213</v>
      </c>
      <c r="B151" s="248" t="s">
        <v>773</v>
      </c>
      <c r="C151" s="248"/>
      <c r="D151" s="248" t="s">
        <v>773</v>
      </c>
      <c r="E151" s="248">
        <v>20213</v>
      </c>
    </row>
    <row r="152" spans="1:5" ht="12.75" x14ac:dyDescent="0.2">
      <c r="A152" s="248">
        <v>20214</v>
      </c>
      <c r="B152" s="248" t="s">
        <v>568</v>
      </c>
      <c r="C152" s="248"/>
      <c r="D152" s="248" t="s">
        <v>568</v>
      </c>
      <c r="E152" s="248">
        <v>20214</v>
      </c>
    </row>
    <row r="153" spans="1:5" ht="12.75" x14ac:dyDescent="0.2">
      <c r="A153" s="248">
        <v>20301</v>
      </c>
      <c r="B153" s="248" t="s">
        <v>177</v>
      </c>
      <c r="C153" s="248"/>
      <c r="D153" s="248" t="s">
        <v>177</v>
      </c>
      <c r="E153" s="248">
        <v>20301</v>
      </c>
    </row>
    <row r="154" spans="1:5" ht="12.75" x14ac:dyDescent="0.2">
      <c r="A154" s="248">
        <v>20302</v>
      </c>
      <c r="B154" s="248" t="s">
        <v>215</v>
      </c>
      <c r="C154" s="248"/>
      <c r="D154" s="248" t="s">
        <v>215</v>
      </c>
      <c r="E154" s="248">
        <v>20302</v>
      </c>
    </row>
    <row r="155" spans="1:5" ht="12.75" x14ac:dyDescent="0.2">
      <c r="A155" s="248">
        <v>20303</v>
      </c>
      <c r="B155" s="248" t="s">
        <v>569</v>
      </c>
      <c r="C155" s="248"/>
      <c r="D155" s="248" t="s">
        <v>569</v>
      </c>
      <c r="E155" s="248">
        <v>20303</v>
      </c>
    </row>
    <row r="156" spans="1:5" ht="12.75" x14ac:dyDescent="0.2">
      <c r="A156" s="248">
        <v>20304</v>
      </c>
      <c r="B156" s="248" t="s">
        <v>255</v>
      </c>
      <c r="C156" s="248"/>
      <c r="D156" s="248" t="s">
        <v>255</v>
      </c>
      <c r="E156" s="248">
        <v>20304</v>
      </c>
    </row>
    <row r="157" spans="1:5" ht="12.75" x14ac:dyDescent="0.2">
      <c r="A157" s="248">
        <v>20305</v>
      </c>
      <c r="B157" s="248" t="s">
        <v>256</v>
      </c>
      <c r="C157" s="248"/>
      <c r="D157" s="248" t="s">
        <v>256</v>
      </c>
      <c r="E157" s="248">
        <v>20305</v>
      </c>
    </row>
    <row r="158" spans="1:5" ht="12.75" x14ac:dyDescent="0.2">
      <c r="A158" s="248">
        <v>20307</v>
      </c>
      <c r="B158" s="248" t="s">
        <v>258</v>
      </c>
      <c r="C158" s="248"/>
      <c r="D158" s="248" t="s">
        <v>258</v>
      </c>
      <c r="E158" s="248">
        <v>20307</v>
      </c>
    </row>
    <row r="159" spans="1:5" ht="12.75" x14ac:dyDescent="0.2">
      <c r="A159" s="248">
        <v>20308</v>
      </c>
      <c r="B159" s="248" t="s">
        <v>260</v>
      </c>
      <c r="C159" s="248"/>
      <c r="D159" s="248" t="s">
        <v>260</v>
      </c>
      <c r="E159" s="248">
        <v>20308</v>
      </c>
    </row>
    <row r="160" spans="1:5" ht="12.75" x14ac:dyDescent="0.2">
      <c r="A160" s="248">
        <v>20401</v>
      </c>
      <c r="B160" s="248" t="s">
        <v>182</v>
      </c>
      <c r="C160" s="248"/>
      <c r="D160" s="248" t="s">
        <v>182</v>
      </c>
      <c r="E160" s="248">
        <v>20401</v>
      </c>
    </row>
    <row r="161" spans="1:5" ht="12.75" x14ac:dyDescent="0.2">
      <c r="A161" s="248">
        <v>20402</v>
      </c>
      <c r="B161" s="248" t="s">
        <v>218</v>
      </c>
      <c r="C161" s="248"/>
      <c r="D161" s="248" t="s">
        <v>218</v>
      </c>
      <c r="E161" s="248">
        <v>20402</v>
      </c>
    </row>
    <row r="162" spans="1:5" ht="12.75" x14ac:dyDescent="0.2">
      <c r="A162" s="248">
        <v>20403</v>
      </c>
      <c r="B162" s="248" t="s">
        <v>571</v>
      </c>
      <c r="C162" s="248"/>
      <c r="D162" s="248" t="s">
        <v>571</v>
      </c>
      <c r="E162" s="248">
        <v>20403</v>
      </c>
    </row>
    <row r="163" spans="1:5" ht="12.75" x14ac:dyDescent="0.2">
      <c r="A163" s="248">
        <v>20404</v>
      </c>
      <c r="B163" s="248" t="s">
        <v>263</v>
      </c>
      <c r="C163" s="248"/>
      <c r="D163" s="248" t="s">
        <v>263</v>
      </c>
      <c r="E163" s="248">
        <v>20404</v>
      </c>
    </row>
    <row r="164" spans="1:5" ht="12.75" x14ac:dyDescent="0.2">
      <c r="A164" s="248">
        <v>20501</v>
      </c>
      <c r="B164" s="248" t="s">
        <v>186</v>
      </c>
      <c r="C164" s="248"/>
      <c r="D164" s="248" t="s">
        <v>186</v>
      </c>
      <c r="E164" s="248">
        <v>20501</v>
      </c>
    </row>
    <row r="165" spans="1:5" ht="12.75" x14ac:dyDescent="0.2">
      <c r="A165" s="248">
        <v>20502</v>
      </c>
      <c r="B165" s="248" t="s">
        <v>529</v>
      </c>
      <c r="C165" s="248"/>
      <c r="D165" s="248" t="s">
        <v>529</v>
      </c>
      <c r="E165" s="248">
        <v>20502</v>
      </c>
    </row>
    <row r="166" spans="1:5" ht="12.75" x14ac:dyDescent="0.2">
      <c r="A166" s="248">
        <v>20503</v>
      </c>
      <c r="B166" s="248" t="s">
        <v>265</v>
      </c>
      <c r="C166" s="248"/>
      <c r="D166" s="248" t="s">
        <v>265</v>
      </c>
      <c r="E166" s="248">
        <v>20503</v>
      </c>
    </row>
    <row r="167" spans="1:5" ht="12.75" x14ac:dyDescent="0.2">
      <c r="A167" s="248">
        <v>20504</v>
      </c>
      <c r="B167" s="248" t="s">
        <v>267</v>
      </c>
      <c r="C167" s="248"/>
      <c r="D167" s="248" t="s">
        <v>267</v>
      </c>
      <c r="E167" s="248">
        <v>20504</v>
      </c>
    </row>
    <row r="168" spans="1:5" ht="12.75" x14ac:dyDescent="0.2">
      <c r="A168" s="248">
        <v>20505</v>
      </c>
      <c r="B168" s="248" t="s">
        <v>574</v>
      </c>
      <c r="C168" s="248"/>
      <c r="D168" s="248" t="s">
        <v>574</v>
      </c>
      <c r="E168" s="248">
        <v>20505</v>
      </c>
    </row>
    <row r="169" spans="1:5" ht="12.75" x14ac:dyDescent="0.2">
      <c r="A169" s="248">
        <v>20506</v>
      </c>
      <c r="B169" s="248" t="s">
        <v>575</v>
      </c>
      <c r="C169" s="248"/>
      <c r="D169" s="248" t="s">
        <v>575</v>
      </c>
      <c r="E169" s="248">
        <v>20506</v>
      </c>
    </row>
    <row r="170" spans="1:5" ht="12.75" x14ac:dyDescent="0.2">
      <c r="A170" s="248">
        <v>20507</v>
      </c>
      <c r="B170" s="248" t="s">
        <v>269</v>
      </c>
      <c r="C170" s="248"/>
      <c r="D170" s="248" t="s">
        <v>269</v>
      </c>
      <c r="E170" s="248">
        <v>20507</v>
      </c>
    </row>
    <row r="171" spans="1:5" ht="12.75" x14ac:dyDescent="0.2">
      <c r="A171" s="248">
        <v>20508</v>
      </c>
      <c r="B171" s="248" t="s">
        <v>271</v>
      </c>
      <c r="C171" s="248"/>
      <c r="D171" s="248" t="s">
        <v>271</v>
      </c>
      <c r="E171" s="248">
        <v>20508</v>
      </c>
    </row>
    <row r="172" spans="1:5" ht="12.75" x14ac:dyDescent="0.2">
      <c r="A172" s="248">
        <v>20601</v>
      </c>
      <c r="B172" s="248" t="s">
        <v>191</v>
      </c>
      <c r="C172" s="248"/>
      <c r="D172" s="248" t="s">
        <v>191</v>
      </c>
      <c r="E172" s="248">
        <v>20601</v>
      </c>
    </row>
    <row r="173" spans="1:5" ht="12.75" x14ac:dyDescent="0.2">
      <c r="A173" s="248">
        <v>20602</v>
      </c>
      <c r="B173" s="248" t="s">
        <v>224</v>
      </c>
      <c r="C173" s="248"/>
      <c r="D173" s="248" t="s">
        <v>224</v>
      </c>
      <c r="E173" s="248">
        <v>20602</v>
      </c>
    </row>
    <row r="174" spans="1:5" ht="12.75" x14ac:dyDescent="0.2">
      <c r="A174" s="248">
        <v>20603</v>
      </c>
      <c r="B174" s="248" t="s">
        <v>576</v>
      </c>
      <c r="C174" s="248"/>
      <c r="D174" s="248" t="s">
        <v>576</v>
      </c>
      <c r="E174" s="248">
        <v>20603</v>
      </c>
    </row>
    <row r="175" spans="1:5" ht="12.75" x14ac:dyDescent="0.2">
      <c r="A175" s="248">
        <v>20604</v>
      </c>
      <c r="B175" s="248" t="s">
        <v>276</v>
      </c>
      <c r="C175" s="248"/>
      <c r="D175" s="248" t="s">
        <v>276</v>
      </c>
      <c r="E175" s="248">
        <v>20604</v>
      </c>
    </row>
    <row r="176" spans="1:5" ht="12.75" x14ac:dyDescent="0.2">
      <c r="A176" s="248">
        <v>20605</v>
      </c>
      <c r="B176" s="248" t="s">
        <v>577</v>
      </c>
      <c r="C176" s="248"/>
      <c r="D176" s="248" t="s">
        <v>577</v>
      </c>
      <c r="E176" s="248">
        <v>20605</v>
      </c>
    </row>
    <row r="177" spans="1:5" ht="12.75" x14ac:dyDescent="0.2">
      <c r="A177" s="248">
        <v>20606</v>
      </c>
      <c r="B177" s="248" t="s">
        <v>277</v>
      </c>
      <c r="C177" s="248"/>
      <c r="D177" s="248" t="s">
        <v>277</v>
      </c>
      <c r="E177" s="248">
        <v>20606</v>
      </c>
    </row>
    <row r="178" spans="1:5" ht="12.75" x14ac:dyDescent="0.2">
      <c r="A178" s="248">
        <v>20607</v>
      </c>
      <c r="B178" s="248" t="s">
        <v>774</v>
      </c>
      <c r="C178" s="248"/>
      <c r="D178" s="248" t="s">
        <v>774</v>
      </c>
      <c r="E178" s="248">
        <v>20607</v>
      </c>
    </row>
    <row r="179" spans="1:5" ht="12.75" x14ac:dyDescent="0.2">
      <c r="A179" s="248">
        <v>20608</v>
      </c>
      <c r="B179" s="248" t="s">
        <v>279</v>
      </c>
      <c r="C179" s="248"/>
      <c r="D179" s="248" t="s">
        <v>279</v>
      </c>
      <c r="E179" s="248">
        <v>20608</v>
      </c>
    </row>
    <row r="180" spans="1:5" ht="12.75" x14ac:dyDescent="0.2">
      <c r="A180" s="248">
        <v>20701</v>
      </c>
      <c r="B180" s="248" t="s">
        <v>195</v>
      </c>
      <c r="C180" s="248"/>
      <c r="D180" s="248" t="s">
        <v>195</v>
      </c>
      <c r="E180" s="248">
        <v>20701</v>
      </c>
    </row>
    <row r="181" spans="1:5" ht="12.75" x14ac:dyDescent="0.2">
      <c r="A181" s="248">
        <v>20702</v>
      </c>
      <c r="B181" s="248" t="s">
        <v>227</v>
      </c>
      <c r="C181" s="248"/>
      <c r="D181" s="248" t="s">
        <v>227</v>
      </c>
      <c r="E181" s="248">
        <v>20702</v>
      </c>
    </row>
    <row r="182" spans="1:5" ht="12.75" x14ac:dyDescent="0.2">
      <c r="A182" s="248">
        <v>20703</v>
      </c>
      <c r="B182" s="248" t="s">
        <v>281</v>
      </c>
      <c r="C182" s="248"/>
      <c r="D182" s="248" t="s">
        <v>281</v>
      </c>
      <c r="E182" s="248">
        <v>20703</v>
      </c>
    </row>
    <row r="183" spans="1:5" ht="12.75" x14ac:dyDescent="0.2">
      <c r="A183" s="248">
        <v>20704</v>
      </c>
      <c r="B183" s="248" t="s">
        <v>282</v>
      </c>
      <c r="C183" s="248"/>
      <c r="D183" s="248" t="s">
        <v>282</v>
      </c>
      <c r="E183" s="248">
        <v>20704</v>
      </c>
    </row>
    <row r="184" spans="1:5" ht="12.75" x14ac:dyDescent="0.2">
      <c r="A184" s="248">
        <v>20705</v>
      </c>
      <c r="B184" s="248" t="s">
        <v>283</v>
      </c>
      <c r="C184" s="248"/>
      <c r="D184" s="248" t="s">
        <v>283</v>
      </c>
      <c r="E184" s="248">
        <v>20705</v>
      </c>
    </row>
    <row r="185" spans="1:5" ht="12.75" x14ac:dyDescent="0.2">
      <c r="A185" s="248">
        <v>20706</v>
      </c>
      <c r="B185" s="248" t="s">
        <v>580</v>
      </c>
      <c r="C185" s="248"/>
      <c r="D185" s="248" t="s">
        <v>580</v>
      </c>
      <c r="E185" s="248">
        <v>20706</v>
      </c>
    </row>
    <row r="186" spans="1:5" ht="12.75" x14ac:dyDescent="0.2">
      <c r="A186" s="248">
        <v>20707</v>
      </c>
      <c r="B186" s="248" t="s">
        <v>582</v>
      </c>
      <c r="C186" s="248"/>
      <c r="D186" s="248" t="s">
        <v>582</v>
      </c>
      <c r="E186" s="248">
        <v>20707</v>
      </c>
    </row>
    <row r="187" spans="1:5" ht="12.75" x14ac:dyDescent="0.2">
      <c r="A187" s="248">
        <v>20801</v>
      </c>
      <c r="B187" s="248" t="s">
        <v>467</v>
      </c>
      <c r="C187" s="248"/>
      <c r="D187" s="248" t="s">
        <v>467</v>
      </c>
      <c r="E187" s="248">
        <v>20801</v>
      </c>
    </row>
    <row r="188" spans="1:5" ht="12.75" x14ac:dyDescent="0.2">
      <c r="A188" s="248">
        <v>20802</v>
      </c>
      <c r="B188" s="248" t="s">
        <v>549</v>
      </c>
      <c r="C188" s="248"/>
      <c r="D188" s="248" t="s">
        <v>549</v>
      </c>
      <c r="E188" s="248">
        <v>20802</v>
      </c>
    </row>
    <row r="189" spans="1:5" ht="12.75" x14ac:dyDescent="0.2">
      <c r="A189" s="248">
        <v>20803</v>
      </c>
      <c r="B189" s="248" t="s">
        <v>584</v>
      </c>
      <c r="C189" s="248"/>
      <c r="D189" s="248" t="s">
        <v>584</v>
      </c>
      <c r="E189" s="248">
        <v>20803</v>
      </c>
    </row>
    <row r="190" spans="1:5" ht="12.75" x14ac:dyDescent="0.2">
      <c r="A190" s="248">
        <v>20804</v>
      </c>
      <c r="B190" s="248" t="s">
        <v>585</v>
      </c>
      <c r="C190" s="248"/>
      <c r="D190" s="248" t="s">
        <v>585</v>
      </c>
      <c r="E190" s="248">
        <v>20804</v>
      </c>
    </row>
    <row r="191" spans="1:5" ht="12.75" x14ac:dyDescent="0.2">
      <c r="A191" s="248">
        <v>20805</v>
      </c>
      <c r="B191" s="248" t="s">
        <v>775</v>
      </c>
      <c r="C191" s="248"/>
      <c r="D191" s="248" t="s">
        <v>775</v>
      </c>
      <c r="E191" s="248">
        <v>20805</v>
      </c>
    </row>
    <row r="192" spans="1:5" ht="12.75" x14ac:dyDescent="0.2">
      <c r="A192" s="248">
        <v>20901</v>
      </c>
      <c r="B192" s="248" t="s">
        <v>200</v>
      </c>
      <c r="C192" s="248"/>
      <c r="D192" s="248" t="s">
        <v>200</v>
      </c>
      <c r="E192" s="248">
        <v>20901</v>
      </c>
    </row>
    <row r="193" spans="1:5" ht="12.75" x14ac:dyDescent="0.2">
      <c r="A193" s="248">
        <v>20902</v>
      </c>
      <c r="B193" s="248" t="s">
        <v>233</v>
      </c>
      <c r="C193" s="248"/>
      <c r="D193" s="248" t="s">
        <v>233</v>
      </c>
      <c r="E193" s="248">
        <v>20902</v>
      </c>
    </row>
    <row r="194" spans="1:5" ht="12.75" x14ac:dyDescent="0.2">
      <c r="A194" s="248">
        <v>20903</v>
      </c>
      <c r="B194" s="248" t="s">
        <v>776</v>
      </c>
      <c r="C194" s="248"/>
      <c r="D194" s="248" t="s">
        <v>776</v>
      </c>
      <c r="E194" s="248">
        <v>20903</v>
      </c>
    </row>
    <row r="195" spans="1:5" ht="12.75" x14ac:dyDescent="0.2">
      <c r="A195" s="248">
        <v>20904</v>
      </c>
      <c r="B195" s="248" t="s">
        <v>288</v>
      </c>
      <c r="C195" s="248"/>
      <c r="D195" s="248" t="s">
        <v>288</v>
      </c>
      <c r="E195" s="248">
        <v>20904</v>
      </c>
    </row>
    <row r="196" spans="1:5" ht="12.75" x14ac:dyDescent="0.2">
      <c r="A196" s="248">
        <v>20905</v>
      </c>
      <c r="B196" s="248" t="s">
        <v>289</v>
      </c>
      <c r="C196" s="248"/>
      <c r="D196" s="248" t="s">
        <v>289</v>
      </c>
      <c r="E196" s="248">
        <v>20905</v>
      </c>
    </row>
    <row r="197" spans="1:5" ht="12.75" x14ac:dyDescent="0.2">
      <c r="A197" s="248">
        <v>21001</v>
      </c>
      <c r="B197" s="248" t="s">
        <v>204</v>
      </c>
      <c r="C197" s="248"/>
      <c r="D197" s="248" t="s">
        <v>204</v>
      </c>
      <c r="E197" s="248">
        <v>21001</v>
      </c>
    </row>
    <row r="198" spans="1:5" ht="12.75" x14ac:dyDescent="0.2">
      <c r="A198" s="248">
        <v>21002</v>
      </c>
      <c r="B198" s="248" t="s">
        <v>238</v>
      </c>
      <c r="C198" s="248"/>
      <c r="D198" s="248" t="s">
        <v>238</v>
      </c>
      <c r="E198" s="248">
        <v>21002</v>
      </c>
    </row>
    <row r="199" spans="1:5" ht="12.75" x14ac:dyDescent="0.2">
      <c r="A199" s="248">
        <v>21003</v>
      </c>
      <c r="B199" s="248" t="s">
        <v>291</v>
      </c>
      <c r="C199" s="248"/>
      <c r="D199" s="248" t="s">
        <v>291</v>
      </c>
      <c r="E199" s="248">
        <v>21003</v>
      </c>
    </row>
    <row r="200" spans="1:5" ht="12.75" x14ac:dyDescent="0.2">
      <c r="A200" s="248">
        <v>21004</v>
      </c>
      <c r="B200" s="248" t="s">
        <v>777</v>
      </c>
      <c r="C200" s="248"/>
      <c r="D200" s="248" t="s">
        <v>777</v>
      </c>
      <c r="E200" s="248">
        <v>21004</v>
      </c>
    </row>
    <row r="201" spans="1:5" ht="12.75" x14ac:dyDescent="0.2">
      <c r="A201" s="248">
        <v>21005</v>
      </c>
      <c r="B201" s="248" t="s">
        <v>293</v>
      </c>
      <c r="C201" s="248"/>
      <c r="D201" s="248" t="s">
        <v>293</v>
      </c>
      <c r="E201" s="248">
        <v>21005</v>
      </c>
    </row>
    <row r="202" spans="1:5" ht="12.75" x14ac:dyDescent="0.2">
      <c r="A202" s="248">
        <v>21006</v>
      </c>
      <c r="B202" s="248" t="s">
        <v>295</v>
      </c>
      <c r="C202" s="248"/>
      <c r="D202" s="248" t="s">
        <v>295</v>
      </c>
      <c r="E202" s="248">
        <v>21006</v>
      </c>
    </row>
    <row r="203" spans="1:5" ht="12.75" x14ac:dyDescent="0.2">
      <c r="A203" s="248">
        <v>21007</v>
      </c>
      <c r="B203" s="248" t="s">
        <v>778</v>
      </c>
      <c r="C203" s="248"/>
      <c r="D203" s="248" t="s">
        <v>778</v>
      </c>
      <c r="E203" s="248">
        <v>21007</v>
      </c>
    </row>
    <row r="204" spans="1:5" ht="12.75" x14ac:dyDescent="0.2">
      <c r="A204" s="248">
        <v>21008</v>
      </c>
      <c r="B204" s="248" t="s">
        <v>296</v>
      </c>
      <c r="C204" s="248"/>
      <c r="D204" s="248" t="s">
        <v>296</v>
      </c>
      <c r="E204" s="248">
        <v>21008</v>
      </c>
    </row>
    <row r="205" spans="1:5" ht="12.75" x14ac:dyDescent="0.2">
      <c r="A205" s="248">
        <v>21009</v>
      </c>
      <c r="B205" s="248" t="s">
        <v>297</v>
      </c>
      <c r="C205" s="248"/>
      <c r="D205" s="248" t="s">
        <v>297</v>
      </c>
      <c r="E205" s="248">
        <v>21009</v>
      </c>
    </row>
    <row r="206" spans="1:5" ht="12.75" x14ac:dyDescent="0.2">
      <c r="A206" s="248">
        <v>21010</v>
      </c>
      <c r="B206" s="248" t="s">
        <v>298</v>
      </c>
      <c r="C206" s="248"/>
      <c r="D206" s="248" t="s">
        <v>298</v>
      </c>
      <c r="E206" s="248">
        <v>21010</v>
      </c>
    </row>
    <row r="207" spans="1:5" ht="12.75" x14ac:dyDescent="0.2">
      <c r="A207" s="248">
        <v>21011</v>
      </c>
      <c r="B207" s="248" t="s">
        <v>299</v>
      </c>
      <c r="C207" s="248"/>
      <c r="D207" s="248" t="s">
        <v>299</v>
      </c>
      <c r="E207" s="248">
        <v>21011</v>
      </c>
    </row>
    <row r="208" spans="1:5" ht="12.75" x14ac:dyDescent="0.2">
      <c r="A208" s="248">
        <v>21012</v>
      </c>
      <c r="B208" s="248" t="s">
        <v>300</v>
      </c>
      <c r="C208" s="248"/>
      <c r="D208" s="248" t="s">
        <v>300</v>
      </c>
      <c r="E208" s="248">
        <v>21012</v>
      </c>
    </row>
    <row r="209" spans="1:5" ht="12.75" x14ac:dyDescent="0.2">
      <c r="A209" s="248">
        <v>21013</v>
      </c>
      <c r="B209" s="248" t="s">
        <v>301</v>
      </c>
      <c r="C209" s="248"/>
      <c r="D209" s="248" t="s">
        <v>301</v>
      </c>
      <c r="E209" s="248">
        <v>21013</v>
      </c>
    </row>
    <row r="210" spans="1:5" ht="12.75" x14ac:dyDescent="0.2">
      <c r="A210" s="248">
        <v>21101</v>
      </c>
      <c r="B210" s="248" t="s">
        <v>207</v>
      </c>
      <c r="C210" s="248"/>
      <c r="D210" s="248" t="s">
        <v>207</v>
      </c>
      <c r="E210" s="248">
        <v>21101</v>
      </c>
    </row>
    <row r="211" spans="1:5" ht="12.75" x14ac:dyDescent="0.2">
      <c r="A211" s="248">
        <v>21102</v>
      </c>
      <c r="B211" s="248" t="s">
        <v>244</v>
      </c>
      <c r="C211" s="248"/>
      <c r="D211" s="248" t="s">
        <v>244</v>
      </c>
      <c r="E211" s="248">
        <v>21102</v>
      </c>
    </row>
    <row r="212" spans="1:5" ht="12.75" x14ac:dyDescent="0.2">
      <c r="A212" s="248">
        <v>21103</v>
      </c>
      <c r="B212" s="248" t="s">
        <v>779</v>
      </c>
      <c r="C212" s="248"/>
      <c r="D212" s="248" t="s">
        <v>779</v>
      </c>
      <c r="E212" s="248">
        <v>21103</v>
      </c>
    </row>
    <row r="213" spans="1:5" ht="12.75" x14ac:dyDescent="0.2">
      <c r="A213" s="248">
        <v>21104</v>
      </c>
      <c r="B213" s="248" t="s">
        <v>305</v>
      </c>
      <c r="C213" s="248"/>
      <c r="D213" s="248" t="s">
        <v>305</v>
      </c>
      <c r="E213" s="248">
        <v>21104</v>
      </c>
    </row>
    <row r="214" spans="1:5" ht="12.75" x14ac:dyDescent="0.2">
      <c r="A214" s="248">
        <v>21105</v>
      </c>
      <c r="B214" s="248" t="s">
        <v>306</v>
      </c>
      <c r="C214" s="248"/>
      <c r="D214" s="248" t="s">
        <v>306</v>
      </c>
      <c r="E214" s="248">
        <v>21105</v>
      </c>
    </row>
    <row r="215" spans="1:5" ht="12.75" x14ac:dyDescent="0.2">
      <c r="A215" s="248">
        <v>21106</v>
      </c>
      <c r="B215" s="248" t="s">
        <v>307</v>
      </c>
      <c r="C215" s="248"/>
      <c r="D215" s="248" t="s">
        <v>307</v>
      </c>
      <c r="E215" s="248">
        <v>21106</v>
      </c>
    </row>
    <row r="216" spans="1:5" ht="12.75" x14ac:dyDescent="0.2">
      <c r="A216" s="248">
        <v>21107</v>
      </c>
      <c r="B216" s="248" t="s">
        <v>308</v>
      </c>
      <c r="C216" s="248"/>
      <c r="D216" s="248" t="s">
        <v>308</v>
      </c>
      <c r="E216" s="248">
        <v>21107</v>
      </c>
    </row>
    <row r="217" spans="1:5" ht="12.75" x14ac:dyDescent="0.2">
      <c r="A217" s="248">
        <v>21201</v>
      </c>
      <c r="B217" s="248" t="s">
        <v>491</v>
      </c>
      <c r="C217" s="248"/>
      <c r="D217" s="248" t="s">
        <v>491</v>
      </c>
      <c r="E217" s="248">
        <v>21201</v>
      </c>
    </row>
    <row r="218" spans="1:5" ht="12.75" x14ac:dyDescent="0.2">
      <c r="A218" s="248">
        <v>21202</v>
      </c>
      <c r="B218" s="248" t="s">
        <v>556</v>
      </c>
      <c r="C218" s="248"/>
      <c r="D218" s="248" t="s">
        <v>556</v>
      </c>
      <c r="E218" s="248">
        <v>21202</v>
      </c>
    </row>
    <row r="219" spans="1:5" ht="12.75" x14ac:dyDescent="0.2">
      <c r="A219" s="248">
        <v>21203</v>
      </c>
      <c r="B219" s="248" t="s">
        <v>587</v>
      </c>
      <c r="C219" s="248"/>
      <c r="D219" s="248" t="s">
        <v>587</v>
      </c>
      <c r="E219" s="248">
        <v>21203</v>
      </c>
    </row>
    <row r="220" spans="1:5" ht="12.75" x14ac:dyDescent="0.2">
      <c r="A220" s="248">
        <v>21204</v>
      </c>
      <c r="B220" s="248" t="s">
        <v>592</v>
      </c>
      <c r="C220" s="248"/>
      <c r="D220" s="248" t="s">
        <v>592</v>
      </c>
      <c r="E220" s="248">
        <v>21204</v>
      </c>
    </row>
    <row r="221" spans="1:5" ht="12.75" x14ac:dyDescent="0.2">
      <c r="A221" s="248">
        <v>21205</v>
      </c>
      <c r="B221" s="248" t="s">
        <v>593</v>
      </c>
      <c r="C221" s="248"/>
      <c r="D221" s="248" t="s">
        <v>593</v>
      </c>
      <c r="E221" s="248">
        <v>21205</v>
      </c>
    </row>
    <row r="222" spans="1:5" ht="12.75" x14ac:dyDescent="0.2">
      <c r="A222" s="248">
        <v>21301</v>
      </c>
      <c r="B222" s="248" t="s">
        <v>311</v>
      </c>
      <c r="C222" s="248"/>
      <c r="D222" s="248" t="s">
        <v>311</v>
      </c>
      <c r="E222" s="248">
        <v>21301</v>
      </c>
    </row>
    <row r="223" spans="1:5" ht="12.75" x14ac:dyDescent="0.2">
      <c r="A223" s="248">
        <v>21302</v>
      </c>
      <c r="B223" s="248" t="s">
        <v>312</v>
      </c>
      <c r="C223" s="248"/>
      <c r="D223" s="248" t="s">
        <v>312</v>
      </c>
      <c r="E223" s="248">
        <v>21302</v>
      </c>
    </row>
    <row r="224" spans="1:5" ht="12.75" x14ac:dyDescent="0.2">
      <c r="A224" s="248">
        <v>21303</v>
      </c>
      <c r="B224" s="248" t="s">
        <v>780</v>
      </c>
      <c r="C224" s="248"/>
      <c r="D224" s="248" t="s">
        <v>780</v>
      </c>
      <c r="E224" s="248">
        <v>21303</v>
      </c>
    </row>
    <row r="225" spans="1:5" ht="12.75" x14ac:dyDescent="0.2">
      <c r="A225" s="248">
        <v>21304</v>
      </c>
      <c r="B225" s="248" t="s">
        <v>315</v>
      </c>
      <c r="C225" s="248"/>
      <c r="D225" s="248" t="s">
        <v>315</v>
      </c>
      <c r="E225" s="248">
        <v>21304</v>
      </c>
    </row>
    <row r="226" spans="1:5" ht="12.75" x14ac:dyDescent="0.2">
      <c r="A226" s="248">
        <v>21305</v>
      </c>
      <c r="B226" s="248" t="s">
        <v>317</v>
      </c>
      <c r="C226" s="248"/>
      <c r="D226" s="248" t="s">
        <v>317</v>
      </c>
      <c r="E226" s="248">
        <v>21305</v>
      </c>
    </row>
    <row r="227" spans="1:5" ht="12.75" x14ac:dyDescent="0.2">
      <c r="A227" s="248">
        <v>21306</v>
      </c>
      <c r="B227" s="248" t="s">
        <v>595</v>
      </c>
      <c r="C227" s="248"/>
      <c r="D227" s="248" t="s">
        <v>595</v>
      </c>
      <c r="E227" s="248">
        <v>21306</v>
      </c>
    </row>
    <row r="228" spans="1:5" ht="12.75" x14ac:dyDescent="0.2">
      <c r="A228" s="248">
        <v>21307</v>
      </c>
      <c r="B228" s="248" t="s">
        <v>319</v>
      </c>
      <c r="C228" s="248"/>
      <c r="D228" s="248" t="s">
        <v>319</v>
      </c>
      <c r="E228" s="248">
        <v>21307</v>
      </c>
    </row>
    <row r="229" spans="1:5" ht="12.75" x14ac:dyDescent="0.2">
      <c r="A229" s="248">
        <v>21308</v>
      </c>
      <c r="B229" s="248" t="s">
        <v>320</v>
      </c>
      <c r="C229" s="248"/>
      <c r="D229" s="248" t="s">
        <v>320</v>
      </c>
      <c r="E229" s="248">
        <v>21308</v>
      </c>
    </row>
    <row r="230" spans="1:5" ht="12.75" x14ac:dyDescent="0.2">
      <c r="A230" s="248">
        <v>21401</v>
      </c>
      <c r="B230" s="248" t="s">
        <v>321</v>
      </c>
      <c r="C230" s="248"/>
      <c r="D230" s="248" t="s">
        <v>321</v>
      </c>
      <c r="E230" s="248">
        <v>21401</v>
      </c>
    </row>
    <row r="231" spans="1:5" ht="12.75" x14ac:dyDescent="0.2">
      <c r="A231" s="249">
        <v>21402</v>
      </c>
      <c r="B231" s="248" t="s">
        <v>322</v>
      </c>
      <c r="C231" s="248"/>
      <c r="D231" s="248" t="s">
        <v>322</v>
      </c>
      <c r="E231" s="249">
        <v>21402</v>
      </c>
    </row>
    <row r="232" spans="1:5" ht="12.75" x14ac:dyDescent="0.2">
      <c r="A232" s="248">
        <v>21403</v>
      </c>
      <c r="B232" s="248" t="s">
        <v>324</v>
      </c>
      <c r="C232" s="248"/>
      <c r="D232" s="248" t="s">
        <v>324</v>
      </c>
      <c r="E232" s="248">
        <v>21403</v>
      </c>
    </row>
    <row r="233" spans="1:5" ht="12.75" x14ac:dyDescent="0.2">
      <c r="A233" s="248">
        <v>21404</v>
      </c>
      <c r="B233" s="248" t="s">
        <v>325</v>
      </c>
      <c r="C233" s="248"/>
      <c r="D233" s="248" t="s">
        <v>325</v>
      </c>
      <c r="E233" s="248">
        <v>21404</v>
      </c>
    </row>
    <row r="234" spans="1:5" ht="12.75" x14ac:dyDescent="0.2">
      <c r="A234" s="248">
        <v>21501</v>
      </c>
      <c r="B234" s="248" t="s">
        <v>327</v>
      </c>
      <c r="C234" s="248"/>
      <c r="D234" s="248" t="s">
        <v>327</v>
      </c>
      <c r="E234" s="248">
        <v>21501</v>
      </c>
    </row>
    <row r="235" spans="1:5" ht="12.75" x14ac:dyDescent="0.2">
      <c r="A235" s="248">
        <v>21502</v>
      </c>
      <c r="B235" s="248" t="s">
        <v>328</v>
      </c>
      <c r="C235" s="248"/>
      <c r="D235" s="248" t="s">
        <v>328</v>
      </c>
      <c r="E235" s="248">
        <v>21502</v>
      </c>
    </row>
    <row r="236" spans="1:5" ht="12.75" x14ac:dyDescent="0.2">
      <c r="A236" s="248">
        <v>21503</v>
      </c>
      <c r="B236" s="248" t="s">
        <v>329</v>
      </c>
      <c r="C236" s="248"/>
      <c r="D236" s="248" t="s">
        <v>329</v>
      </c>
      <c r="E236" s="248">
        <v>21503</v>
      </c>
    </row>
    <row r="237" spans="1:5" ht="12.75" x14ac:dyDescent="0.2">
      <c r="A237" s="248">
        <v>21504</v>
      </c>
      <c r="B237" s="248" t="s">
        <v>330</v>
      </c>
      <c r="C237" s="248"/>
      <c r="D237" s="248" t="s">
        <v>330</v>
      </c>
      <c r="E237" s="248">
        <v>21504</v>
      </c>
    </row>
    <row r="238" spans="1:5" ht="12.75" x14ac:dyDescent="0.2">
      <c r="A238" s="248">
        <v>21601</v>
      </c>
      <c r="B238" s="248" t="s">
        <v>600</v>
      </c>
      <c r="C238" s="248"/>
      <c r="D238" s="248" t="s">
        <v>600</v>
      </c>
      <c r="E238" s="248">
        <v>21601</v>
      </c>
    </row>
    <row r="239" spans="1:5" ht="12.75" x14ac:dyDescent="0.2">
      <c r="A239" s="248">
        <v>21602</v>
      </c>
      <c r="B239" s="248" t="s">
        <v>601</v>
      </c>
      <c r="C239" s="248"/>
      <c r="D239" s="248" t="s">
        <v>601</v>
      </c>
      <c r="E239" s="248">
        <v>21602</v>
      </c>
    </row>
    <row r="240" spans="1:5" ht="12.75" x14ac:dyDescent="0.2">
      <c r="A240" s="248">
        <v>21603</v>
      </c>
      <c r="B240" s="248" t="s">
        <v>602</v>
      </c>
      <c r="C240" s="248"/>
      <c r="D240" s="248" t="s">
        <v>602</v>
      </c>
      <c r="E240" s="248">
        <v>21603</v>
      </c>
    </row>
    <row r="241" spans="1:5" ht="12.75" x14ac:dyDescent="0.2">
      <c r="A241" s="248">
        <v>30101</v>
      </c>
      <c r="B241" s="248" t="s">
        <v>171</v>
      </c>
      <c r="C241" s="248"/>
      <c r="D241" s="248" t="s">
        <v>171</v>
      </c>
      <c r="E241" s="248">
        <v>30101</v>
      </c>
    </row>
    <row r="242" spans="1:5" ht="12.75" x14ac:dyDescent="0.2">
      <c r="A242" s="248">
        <v>30102</v>
      </c>
      <c r="B242" s="248" t="s">
        <v>209</v>
      </c>
      <c r="C242" s="248"/>
      <c r="D242" s="248" t="s">
        <v>209</v>
      </c>
      <c r="E242" s="248">
        <v>30102</v>
      </c>
    </row>
    <row r="243" spans="1:5" ht="12.75" x14ac:dyDescent="0.2">
      <c r="A243" s="248">
        <v>30103</v>
      </c>
      <c r="B243" s="248" t="s">
        <v>248</v>
      </c>
      <c r="C243" s="248"/>
      <c r="D243" s="248" t="s">
        <v>248</v>
      </c>
      <c r="E243" s="248">
        <v>30103</v>
      </c>
    </row>
    <row r="244" spans="1:5" ht="12.75" x14ac:dyDescent="0.2">
      <c r="A244" s="248">
        <v>30104</v>
      </c>
      <c r="B244" s="248" t="s">
        <v>588</v>
      </c>
      <c r="C244" s="248"/>
      <c r="D244" s="248" t="s">
        <v>588</v>
      </c>
      <c r="E244" s="248">
        <v>30104</v>
      </c>
    </row>
    <row r="245" spans="1:5" ht="12.75" x14ac:dyDescent="0.2">
      <c r="A245" s="248">
        <v>30105</v>
      </c>
      <c r="B245" s="248" t="s">
        <v>781</v>
      </c>
      <c r="C245" s="248"/>
      <c r="D245" s="248" t="s">
        <v>781</v>
      </c>
      <c r="E245" s="248">
        <v>30105</v>
      </c>
    </row>
    <row r="246" spans="1:5" ht="12.75" x14ac:dyDescent="0.2">
      <c r="A246" s="248">
        <v>30106</v>
      </c>
      <c r="B246" s="248" t="s">
        <v>782</v>
      </c>
      <c r="C246" s="248"/>
      <c r="D246" s="248" t="s">
        <v>782</v>
      </c>
      <c r="E246" s="248">
        <v>30106</v>
      </c>
    </row>
    <row r="247" spans="1:5" ht="12.75" x14ac:dyDescent="0.2">
      <c r="A247" s="248">
        <v>30107</v>
      </c>
      <c r="B247" s="248" t="s">
        <v>335</v>
      </c>
      <c r="C247" s="248"/>
      <c r="D247" s="248" t="s">
        <v>335</v>
      </c>
      <c r="E247" s="248">
        <v>30107</v>
      </c>
    </row>
    <row r="248" spans="1:5" ht="12.75" x14ac:dyDescent="0.2">
      <c r="A248" s="248">
        <v>30108</v>
      </c>
      <c r="B248" s="248" t="s">
        <v>336</v>
      </c>
      <c r="C248" s="248"/>
      <c r="D248" s="248" t="s">
        <v>336</v>
      </c>
      <c r="E248" s="248">
        <v>30108</v>
      </c>
    </row>
    <row r="249" spans="1:5" ht="12.75" x14ac:dyDescent="0.2">
      <c r="A249" s="248">
        <v>30109</v>
      </c>
      <c r="B249" s="248" t="s">
        <v>783</v>
      </c>
      <c r="C249" s="248"/>
      <c r="D249" s="248" t="s">
        <v>783</v>
      </c>
      <c r="E249" s="248">
        <v>30109</v>
      </c>
    </row>
    <row r="250" spans="1:5" ht="12.75" x14ac:dyDescent="0.2">
      <c r="A250" s="248">
        <v>30110</v>
      </c>
      <c r="B250" s="248" t="s">
        <v>338</v>
      </c>
      <c r="C250" s="248"/>
      <c r="D250" s="248" t="s">
        <v>338</v>
      </c>
      <c r="E250" s="248">
        <v>30110</v>
      </c>
    </row>
    <row r="251" spans="1:5" ht="12.75" x14ac:dyDescent="0.2">
      <c r="A251" s="248">
        <v>30111</v>
      </c>
      <c r="B251" s="248" t="s">
        <v>339</v>
      </c>
      <c r="C251" s="248"/>
      <c r="D251" s="248" t="s">
        <v>339</v>
      </c>
      <c r="E251" s="248">
        <v>30111</v>
      </c>
    </row>
    <row r="252" spans="1:5" ht="12.75" x14ac:dyDescent="0.2">
      <c r="A252" s="248">
        <v>30201</v>
      </c>
      <c r="B252" s="248" t="s">
        <v>418</v>
      </c>
      <c r="C252" s="248"/>
      <c r="D252" s="248" t="s">
        <v>418</v>
      </c>
      <c r="E252" s="248">
        <v>30201</v>
      </c>
    </row>
    <row r="253" spans="1:5" ht="12.75" x14ac:dyDescent="0.2">
      <c r="A253" s="248">
        <v>30202</v>
      </c>
      <c r="B253" s="248" t="s">
        <v>503</v>
      </c>
      <c r="C253" s="248"/>
      <c r="D253" s="248" t="s">
        <v>503</v>
      </c>
      <c r="E253" s="248">
        <v>30202</v>
      </c>
    </row>
    <row r="254" spans="1:5" ht="12.75" x14ac:dyDescent="0.2">
      <c r="A254" s="248">
        <v>30203</v>
      </c>
      <c r="B254" s="248" t="s">
        <v>566</v>
      </c>
      <c r="C254" s="248"/>
      <c r="D254" s="248" t="s">
        <v>566</v>
      </c>
      <c r="E254" s="248">
        <v>30203</v>
      </c>
    </row>
    <row r="255" spans="1:5" ht="12.75" x14ac:dyDescent="0.2">
      <c r="A255" s="248">
        <v>30204</v>
      </c>
      <c r="B255" s="248" t="s">
        <v>590</v>
      </c>
      <c r="C255" s="248"/>
      <c r="D255" s="248" t="s">
        <v>590</v>
      </c>
      <c r="E255" s="248">
        <v>30204</v>
      </c>
    </row>
    <row r="256" spans="1:5" ht="12.75" x14ac:dyDescent="0.2">
      <c r="A256" s="248">
        <v>30205</v>
      </c>
      <c r="B256" s="248" t="s">
        <v>606</v>
      </c>
      <c r="C256" s="248"/>
      <c r="D256" s="248" t="s">
        <v>606</v>
      </c>
      <c r="E256" s="248">
        <v>30205</v>
      </c>
    </row>
    <row r="257" spans="1:5" ht="12.75" x14ac:dyDescent="0.2">
      <c r="A257" s="248">
        <v>30206</v>
      </c>
      <c r="B257" s="248" t="s">
        <v>679</v>
      </c>
      <c r="C257" s="248"/>
      <c r="D257" s="248" t="s">
        <v>679</v>
      </c>
      <c r="E257" s="248">
        <v>30206</v>
      </c>
    </row>
    <row r="258" spans="1:5" ht="12.75" x14ac:dyDescent="0.2">
      <c r="A258" s="248">
        <v>30301</v>
      </c>
      <c r="B258" s="248" t="s">
        <v>427</v>
      </c>
      <c r="C258" s="248"/>
      <c r="D258" s="248" t="s">
        <v>427</v>
      </c>
      <c r="E258" s="248">
        <v>30301</v>
      </c>
    </row>
    <row r="259" spans="1:5" ht="12.75" x14ac:dyDescent="0.2">
      <c r="A259" s="248">
        <v>30302</v>
      </c>
      <c r="B259" s="248" t="s">
        <v>511</v>
      </c>
      <c r="C259" s="248"/>
      <c r="D259" s="248" t="s">
        <v>511</v>
      </c>
      <c r="E259" s="248">
        <v>30302</v>
      </c>
    </row>
    <row r="260" spans="1:5" ht="12.75" x14ac:dyDescent="0.2">
      <c r="A260" s="248">
        <v>30303</v>
      </c>
      <c r="B260" s="248" t="s">
        <v>570</v>
      </c>
      <c r="C260" s="248"/>
      <c r="D260" s="248" t="s">
        <v>570</v>
      </c>
      <c r="E260" s="248">
        <v>30303</v>
      </c>
    </row>
    <row r="261" spans="1:5" ht="12.75" x14ac:dyDescent="0.2">
      <c r="A261" s="248">
        <v>30304</v>
      </c>
      <c r="B261" s="248" t="s">
        <v>594</v>
      </c>
      <c r="C261" s="248"/>
      <c r="D261" s="248" t="s">
        <v>594</v>
      </c>
      <c r="E261" s="248">
        <v>30304</v>
      </c>
    </row>
    <row r="262" spans="1:5" ht="12.75" x14ac:dyDescent="0.2">
      <c r="A262" s="248">
        <v>30305</v>
      </c>
      <c r="B262" s="248" t="s">
        <v>608</v>
      </c>
      <c r="C262" s="248"/>
      <c r="D262" s="248" t="s">
        <v>608</v>
      </c>
      <c r="E262" s="248">
        <v>30305</v>
      </c>
    </row>
    <row r="263" spans="1:5" ht="12.75" x14ac:dyDescent="0.2">
      <c r="A263" s="248">
        <v>30306</v>
      </c>
      <c r="B263" s="248" t="s">
        <v>784</v>
      </c>
      <c r="C263" s="248"/>
      <c r="D263" s="248" t="s">
        <v>784</v>
      </c>
      <c r="E263" s="248">
        <v>30306</v>
      </c>
    </row>
    <row r="264" spans="1:5" ht="12.75" x14ac:dyDescent="0.2">
      <c r="A264" s="248">
        <v>30307</v>
      </c>
      <c r="B264" s="248" t="s">
        <v>609</v>
      </c>
      <c r="C264" s="248"/>
      <c r="D264" s="248" t="s">
        <v>609</v>
      </c>
      <c r="E264" s="248">
        <v>30307</v>
      </c>
    </row>
    <row r="265" spans="1:5" ht="12.75" x14ac:dyDescent="0.2">
      <c r="A265" s="248">
        <v>30308</v>
      </c>
      <c r="B265" s="248" t="s">
        <v>610</v>
      </c>
      <c r="C265" s="248"/>
      <c r="D265" s="248" t="s">
        <v>610</v>
      </c>
      <c r="E265" s="248">
        <v>30308</v>
      </c>
    </row>
    <row r="266" spans="1:5" ht="12.75" x14ac:dyDescent="0.2">
      <c r="A266" s="248">
        <v>30401</v>
      </c>
      <c r="B266" s="248" t="s">
        <v>436</v>
      </c>
      <c r="C266" s="248"/>
      <c r="D266" s="248" t="s">
        <v>436</v>
      </c>
      <c r="E266" s="248">
        <v>30401</v>
      </c>
    </row>
    <row r="267" spans="1:5" ht="12.75" x14ac:dyDescent="0.2">
      <c r="A267" s="248">
        <v>30402</v>
      </c>
      <c r="B267" s="248" t="s">
        <v>521</v>
      </c>
      <c r="C267" s="248"/>
      <c r="D267" s="248" t="s">
        <v>521</v>
      </c>
      <c r="E267" s="248">
        <v>30402</v>
      </c>
    </row>
    <row r="268" spans="1:5" ht="12.75" x14ac:dyDescent="0.2">
      <c r="A268" s="248">
        <v>30403</v>
      </c>
      <c r="B268" s="248" t="s">
        <v>572</v>
      </c>
      <c r="C268" s="248"/>
      <c r="D268" s="248" t="s">
        <v>572</v>
      </c>
      <c r="E268" s="248">
        <v>30403</v>
      </c>
    </row>
    <row r="269" spans="1:5" ht="12.75" x14ac:dyDescent="0.2">
      <c r="A269" s="248">
        <v>30404</v>
      </c>
      <c r="B269" s="248" t="s">
        <v>678</v>
      </c>
      <c r="C269" s="248"/>
      <c r="D269" s="248" t="s">
        <v>678</v>
      </c>
      <c r="E269" s="248">
        <v>30404</v>
      </c>
    </row>
    <row r="270" spans="1:5" ht="12.75" x14ac:dyDescent="0.2">
      <c r="A270" s="248">
        <v>30501</v>
      </c>
      <c r="B270" s="248" t="s">
        <v>187</v>
      </c>
      <c r="C270" s="248"/>
      <c r="D270" s="248" t="s">
        <v>187</v>
      </c>
      <c r="E270" s="248">
        <v>30501</v>
      </c>
    </row>
    <row r="271" spans="1:5" ht="12.75" x14ac:dyDescent="0.2">
      <c r="A271" s="248">
        <v>30502</v>
      </c>
      <c r="B271" s="248" t="s">
        <v>220</v>
      </c>
      <c r="C271" s="248"/>
      <c r="D271" s="248" t="s">
        <v>220</v>
      </c>
      <c r="E271" s="248">
        <v>30502</v>
      </c>
    </row>
    <row r="272" spans="1:5" ht="12.75" x14ac:dyDescent="0.2">
      <c r="A272" s="248">
        <v>30503</v>
      </c>
      <c r="B272" s="248" t="s">
        <v>270</v>
      </c>
      <c r="C272" s="248"/>
      <c r="D272" s="248" t="s">
        <v>270</v>
      </c>
      <c r="E272" s="248">
        <v>30503</v>
      </c>
    </row>
    <row r="273" spans="1:5" ht="12.75" x14ac:dyDescent="0.2">
      <c r="A273" s="248">
        <v>30504</v>
      </c>
      <c r="B273" s="248" t="s">
        <v>326</v>
      </c>
      <c r="C273" s="248"/>
      <c r="D273" s="248" t="s">
        <v>326</v>
      </c>
      <c r="E273" s="248">
        <v>30504</v>
      </c>
    </row>
    <row r="274" spans="1:5" ht="12.75" x14ac:dyDescent="0.2">
      <c r="A274" s="248">
        <v>30505</v>
      </c>
      <c r="B274" s="248" t="s">
        <v>347</v>
      </c>
      <c r="C274" s="248"/>
      <c r="D274" s="248" t="s">
        <v>347</v>
      </c>
      <c r="E274" s="248">
        <v>30505</v>
      </c>
    </row>
    <row r="275" spans="1:5" ht="12.75" x14ac:dyDescent="0.2">
      <c r="A275" s="248">
        <v>30506</v>
      </c>
      <c r="B275" s="248" t="s">
        <v>348</v>
      </c>
      <c r="C275" s="248"/>
      <c r="D275" s="248" t="s">
        <v>348</v>
      </c>
      <c r="E275" s="248">
        <v>30506</v>
      </c>
    </row>
    <row r="276" spans="1:5" ht="12.75" x14ac:dyDescent="0.2">
      <c r="A276" s="248">
        <v>30507</v>
      </c>
      <c r="B276" s="248" t="s">
        <v>349</v>
      </c>
      <c r="C276" s="248"/>
      <c r="D276" s="248" t="s">
        <v>349</v>
      </c>
      <c r="E276" s="248">
        <v>30507</v>
      </c>
    </row>
    <row r="277" spans="1:5" ht="12.75" x14ac:dyDescent="0.2">
      <c r="A277" s="248">
        <v>30508</v>
      </c>
      <c r="B277" s="248" t="s">
        <v>350</v>
      </c>
      <c r="C277" s="248"/>
      <c r="D277" s="248" t="s">
        <v>350</v>
      </c>
      <c r="E277" s="248">
        <v>30508</v>
      </c>
    </row>
    <row r="278" spans="1:5" ht="12.75" x14ac:dyDescent="0.2">
      <c r="A278" s="248">
        <v>30509</v>
      </c>
      <c r="B278" s="248" t="s">
        <v>351</v>
      </c>
      <c r="C278" s="248"/>
      <c r="D278" s="248" t="s">
        <v>351</v>
      </c>
      <c r="E278" s="248">
        <v>30509</v>
      </c>
    </row>
    <row r="279" spans="1:5" ht="12.75" x14ac:dyDescent="0.2">
      <c r="A279" s="248">
        <v>30510</v>
      </c>
      <c r="B279" s="248" t="s">
        <v>352</v>
      </c>
      <c r="C279" s="248"/>
      <c r="D279" s="248" t="s">
        <v>352</v>
      </c>
      <c r="E279" s="248">
        <v>30510</v>
      </c>
    </row>
    <row r="280" spans="1:5" ht="12.75" x14ac:dyDescent="0.2">
      <c r="A280" s="248">
        <v>30511</v>
      </c>
      <c r="B280" s="248" t="s">
        <v>353</v>
      </c>
      <c r="C280" s="248"/>
      <c r="D280" s="248" t="s">
        <v>353</v>
      </c>
      <c r="E280" s="248">
        <v>30511</v>
      </c>
    </row>
    <row r="281" spans="1:5" ht="12.75" x14ac:dyDescent="0.2">
      <c r="A281" s="248">
        <v>30512</v>
      </c>
      <c r="B281" s="248" t="s">
        <v>616</v>
      </c>
      <c r="C281" s="248"/>
      <c r="D281" s="248" t="s">
        <v>616</v>
      </c>
      <c r="E281" s="248">
        <v>30512</v>
      </c>
    </row>
    <row r="282" spans="1:5" ht="12.75" x14ac:dyDescent="0.2">
      <c r="A282" s="248">
        <v>30601</v>
      </c>
      <c r="B282" s="248" t="s">
        <v>192</v>
      </c>
      <c r="C282" s="248"/>
      <c r="D282" s="248" t="s">
        <v>192</v>
      </c>
      <c r="E282" s="248">
        <v>30601</v>
      </c>
    </row>
    <row r="283" spans="1:5" ht="12.75" x14ac:dyDescent="0.2">
      <c r="A283" s="248">
        <v>30602</v>
      </c>
      <c r="B283" s="248" t="s">
        <v>225</v>
      </c>
      <c r="C283" s="248"/>
      <c r="D283" s="248" t="s">
        <v>225</v>
      </c>
      <c r="E283" s="248">
        <v>30602</v>
      </c>
    </row>
    <row r="284" spans="1:5" ht="12.75" x14ac:dyDescent="0.2">
      <c r="A284" s="248">
        <v>30603</v>
      </c>
      <c r="B284" s="248" t="s">
        <v>278</v>
      </c>
      <c r="C284" s="248"/>
      <c r="D284" s="248" t="s">
        <v>278</v>
      </c>
      <c r="E284" s="248">
        <v>30603</v>
      </c>
    </row>
    <row r="285" spans="1:5" ht="12.75" x14ac:dyDescent="0.2">
      <c r="A285" s="248">
        <v>30701</v>
      </c>
      <c r="B285" s="248" t="s">
        <v>196</v>
      </c>
      <c r="C285" s="248"/>
      <c r="D285" s="248" t="s">
        <v>196</v>
      </c>
      <c r="E285" s="248">
        <v>30701</v>
      </c>
    </row>
    <row r="286" spans="1:5" ht="12.75" x14ac:dyDescent="0.2">
      <c r="A286" s="248">
        <v>30702</v>
      </c>
      <c r="B286" s="248" t="s">
        <v>228</v>
      </c>
      <c r="C286" s="248"/>
      <c r="D286" s="248" t="s">
        <v>228</v>
      </c>
      <c r="E286" s="248">
        <v>30702</v>
      </c>
    </row>
    <row r="287" spans="1:5" ht="12.75" x14ac:dyDescent="0.2">
      <c r="A287" s="248">
        <v>30703</v>
      </c>
      <c r="B287" s="248" t="s">
        <v>284</v>
      </c>
      <c r="C287" s="248"/>
      <c r="D287" s="248" t="s">
        <v>284</v>
      </c>
      <c r="E287" s="248">
        <v>30703</v>
      </c>
    </row>
    <row r="288" spans="1:5" ht="12.75" x14ac:dyDescent="0.2">
      <c r="A288" s="248">
        <v>30704</v>
      </c>
      <c r="B288" s="248" t="s">
        <v>333</v>
      </c>
      <c r="C288" s="248"/>
      <c r="D288" s="248" t="s">
        <v>333</v>
      </c>
      <c r="E288" s="248">
        <v>30704</v>
      </c>
    </row>
    <row r="289" spans="1:5" ht="12.75" x14ac:dyDescent="0.2">
      <c r="A289" s="248">
        <v>30705</v>
      </c>
      <c r="B289" s="248" t="s">
        <v>356</v>
      </c>
      <c r="C289" s="248"/>
      <c r="D289" s="248" t="s">
        <v>356</v>
      </c>
      <c r="E289" s="248">
        <v>30705</v>
      </c>
    </row>
    <row r="290" spans="1:5" ht="12.75" x14ac:dyDescent="0.2">
      <c r="A290" s="248">
        <v>30801</v>
      </c>
      <c r="B290" s="248" t="s">
        <v>785</v>
      </c>
      <c r="C290" s="248"/>
      <c r="D290" s="248" t="s">
        <v>785</v>
      </c>
      <c r="E290" s="248">
        <v>30801</v>
      </c>
    </row>
    <row r="291" spans="1:5" ht="12.75" x14ac:dyDescent="0.2">
      <c r="A291" s="248">
        <v>30802</v>
      </c>
      <c r="B291" s="248" t="s">
        <v>230</v>
      </c>
      <c r="C291" s="248"/>
      <c r="D291" s="248" t="s">
        <v>230</v>
      </c>
      <c r="E291" s="248">
        <v>30802</v>
      </c>
    </row>
    <row r="292" spans="1:5" ht="12.75" x14ac:dyDescent="0.2">
      <c r="A292" s="248">
        <v>30803</v>
      </c>
      <c r="B292" s="248" t="s">
        <v>286</v>
      </c>
      <c r="C292" s="248"/>
      <c r="D292" s="248" t="s">
        <v>286</v>
      </c>
      <c r="E292" s="248">
        <v>30803</v>
      </c>
    </row>
    <row r="293" spans="1:5" ht="12.75" x14ac:dyDescent="0.2">
      <c r="A293" s="248">
        <v>30804</v>
      </c>
      <c r="B293" s="248" t="s">
        <v>337</v>
      </c>
      <c r="C293" s="248"/>
      <c r="D293" s="248" t="s">
        <v>337</v>
      </c>
      <c r="E293" s="248">
        <v>30804</v>
      </c>
    </row>
    <row r="294" spans="1:5" ht="12.75" x14ac:dyDescent="0.2">
      <c r="A294" s="248">
        <v>40101</v>
      </c>
      <c r="B294" s="248" t="s">
        <v>172</v>
      </c>
      <c r="C294" s="248"/>
      <c r="D294" s="248" t="s">
        <v>172</v>
      </c>
      <c r="E294" s="248">
        <v>40101</v>
      </c>
    </row>
    <row r="295" spans="1:5" ht="12.75" x14ac:dyDescent="0.2">
      <c r="A295" s="248">
        <v>40102</v>
      </c>
      <c r="B295" s="248" t="s">
        <v>210</v>
      </c>
      <c r="C295" s="248"/>
      <c r="D295" s="248" t="s">
        <v>210</v>
      </c>
      <c r="E295" s="248">
        <v>40102</v>
      </c>
    </row>
    <row r="296" spans="1:5" ht="12.75" x14ac:dyDescent="0.2">
      <c r="A296" s="248">
        <v>40103</v>
      </c>
      <c r="B296" s="248" t="s">
        <v>249</v>
      </c>
      <c r="C296" s="248"/>
      <c r="D296" s="248" t="s">
        <v>249</v>
      </c>
      <c r="E296" s="248">
        <v>40103</v>
      </c>
    </row>
    <row r="297" spans="1:5" ht="12.75" x14ac:dyDescent="0.2">
      <c r="A297" s="248">
        <v>40104</v>
      </c>
      <c r="B297" s="248" t="s">
        <v>302</v>
      </c>
      <c r="C297" s="248"/>
      <c r="D297" s="248" t="s">
        <v>302</v>
      </c>
      <c r="E297" s="248">
        <v>40104</v>
      </c>
    </row>
    <row r="298" spans="1:5" ht="12.75" x14ac:dyDescent="0.2">
      <c r="A298" s="248">
        <v>40105</v>
      </c>
      <c r="B298" s="248" t="s">
        <v>345</v>
      </c>
      <c r="C298" s="248"/>
      <c r="D298" s="248" t="s">
        <v>345</v>
      </c>
      <c r="E298" s="248">
        <v>40105</v>
      </c>
    </row>
    <row r="299" spans="1:5" ht="12.75" x14ac:dyDescent="0.2">
      <c r="A299" s="248">
        <v>40201</v>
      </c>
      <c r="B299" s="248" t="s">
        <v>175</v>
      </c>
      <c r="C299" s="248"/>
      <c r="D299" s="248" t="s">
        <v>175</v>
      </c>
      <c r="E299" s="248">
        <v>40201</v>
      </c>
    </row>
    <row r="300" spans="1:5" ht="12.75" x14ac:dyDescent="0.2">
      <c r="A300" s="248">
        <v>40202</v>
      </c>
      <c r="B300" s="248" t="s">
        <v>213</v>
      </c>
      <c r="C300" s="248"/>
      <c r="D300" s="248" t="s">
        <v>213</v>
      </c>
      <c r="E300" s="248">
        <v>40202</v>
      </c>
    </row>
    <row r="301" spans="1:5" ht="12.75" x14ac:dyDescent="0.2">
      <c r="A301" s="248">
        <v>40203</v>
      </c>
      <c r="B301" s="248" t="s">
        <v>252</v>
      </c>
      <c r="C301" s="248"/>
      <c r="D301" s="248" t="s">
        <v>252</v>
      </c>
      <c r="E301" s="248">
        <v>40203</v>
      </c>
    </row>
    <row r="302" spans="1:5" ht="12.75" x14ac:dyDescent="0.2">
      <c r="A302" s="248">
        <v>40204</v>
      </c>
      <c r="B302" s="248" t="s">
        <v>309</v>
      </c>
      <c r="C302" s="248"/>
      <c r="D302" s="248" t="s">
        <v>309</v>
      </c>
      <c r="E302" s="248">
        <v>40204</v>
      </c>
    </row>
    <row r="303" spans="1:5" ht="12.75" x14ac:dyDescent="0.2">
      <c r="A303" s="248">
        <v>40205</v>
      </c>
      <c r="B303" s="248" t="s">
        <v>612</v>
      </c>
      <c r="C303" s="248"/>
      <c r="D303" s="248" t="s">
        <v>612</v>
      </c>
      <c r="E303" s="248">
        <v>40205</v>
      </c>
    </row>
    <row r="304" spans="1:5" ht="12.75" x14ac:dyDescent="0.2">
      <c r="A304" s="248">
        <v>40206</v>
      </c>
      <c r="B304" s="248" t="s">
        <v>622</v>
      </c>
      <c r="C304" s="248"/>
      <c r="D304" s="248" t="s">
        <v>622</v>
      </c>
      <c r="E304" s="248">
        <v>40206</v>
      </c>
    </row>
    <row r="305" spans="1:5" ht="12.75" x14ac:dyDescent="0.2">
      <c r="A305" s="248">
        <v>40207</v>
      </c>
      <c r="B305" s="248" t="s">
        <v>786</v>
      </c>
      <c r="C305" s="248"/>
      <c r="D305" s="248" t="s">
        <v>786</v>
      </c>
      <c r="E305" s="248">
        <v>40207</v>
      </c>
    </row>
    <row r="306" spans="1:5" ht="12.75" x14ac:dyDescent="0.2">
      <c r="A306" s="248">
        <v>40301</v>
      </c>
      <c r="B306" s="248" t="s">
        <v>178</v>
      </c>
      <c r="C306" s="248"/>
      <c r="D306" s="248" t="s">
        <v>178</v>
      </c>
      <c r="E306" s="248">
        <v>40301</v>
      </c>
    </row>
    <row r="307" spans="1:5" ht="12.75" x14ac:dyDescent="0.2">
      <c r="A307" s="248">
        <v>40302</v>
      </c>
      <c r="B307" s="248" t="s">
        <v>216</v>
      </c>
      <c r="C307" s="248"/>
      <c r="D307" s="248" t="s">
        <v>216</v>
      </c>
      <c r="E307" s="248">
        <v>40302</v>
      </c>
    </row>
    <row r="308" spans="1:5" ht="12.75" x14ac:dyDescent="0.2">
      <c r="A308" s="248">
        <v>40303</v>
      </c>
      <c r="B308" s="248" t="s">
        <v>257</v>
      </c>
      <c r="C308" s="248"/>
      <c r="D308" s="248" t="s">
        <v>257</v>
      </c>
      <c r="E308" s="248">
        <v>40303</v>
      </c>
    </row>
    <row r="309" spans="1:5" ht="12.75" x14ac:dyDescent="0.2">
      <c r="A309" s="248">
        <v>40304</v>
      </c>
      <c r="B309" s="248" t="s">
        <v>313</v>
      </c>
      <c r="C309" s="248"/>
      <c r="D309" s="248" t="s">
        <v>313</v>
      </c>
      <c r="E309" s="248">
        <v>40304</v>
      </c>
    </row>
    <row r="310" spans="1:5" ht="12.75" x14ac:dyDescent="0.2">
      <c r="A310" s="248">
        <v>40305</v>
      </c>
      <c r="B310" s="248" t="s">
        <v>617</v>
      </c>
      <c r="C310" s="248"/>
      <c r="D310" s="248" t="s">
        <v>617</v>
      </c>
      <c r="E310" s="248">
        <v>40305</v>
      </c>
    </row>
    <row r="311" spans="1:5" ht="12.75" x14ac:dyDescent="0.2">
      <c r="A311" s="248">
        <v>40306</v>
      </c>
      <c r="B311" s="248" t="s">
        <v>361</v>
      </c>
      <c r="C311" s="248"/>
      <c r="D311" s="248" t="s">
        <v>361</v>
      </c>
      <c r="E311" s="248">
        <v>40306</v>
      </c>
    </row>
    <row r="312" spans="1:5" ht="12.75" x14ac:dyDescent="0.2">
      <c r="A312" s="248">
        <v>40307</v>
      </c>
      <c r="B312" s="248" t="s">
        <v>362</v>
      </c>
      <c r="C312" s="248"/>
      <c r="D312" s="248" t="s">
        <v>362</v>
      </c>
      <c r="E312" s="248">
        <v>40307</v>
      </c>
    </row>
    <row r="313" spans="1:5" ht="12.75" x14ac:dyDescent="0.2">
      <c r="A313" s="248">
        <v>40308</v>
      </c>
      <c r="B313" s="248" t="s">
        <v>624</v>
      </c>
      <c r="C313" s="248"/>
      <c r="D313" s="248" t="s">
        <v>624</v>
      </c>
      <c r="E313" s="248">
        <v>40308</v>
      </c>
    </row>
    <row r="314" spans="1:5" ht="12.75" x14ac:dyDescent="0.2">
      <c r="A314" s="248">
        <v>40401</v>
      </c>
      <c r="B314" s="248" t="s">
        <v>438</v>
      </c>
      <c r="C314" s="248"/>
      <c r="D314" s="248" t="s">
        <v>438</v>
      </c>
      <c r="E314" s="248">
        <v>40401</v>
      </c>
    </row>
    <row r="315" spans="1:5" ht="12.75" x14ac:dyDescent="0.2">
      <c r="A315" s="248">
        <v>40402</v>
      </c>
      <c r="B315" s="248" t="s">
        <v>523</v>
      </c>
      <c r="C315" s="248"/>
      <c r="D315" s="248" t="s">
        <v>523</v>
      </c>
      <c r="E315" s="248">
        <v>40402</v>
      </c>
    </row>
    <row r="316" spans="1:5" ht="12.75" x14ac:dyDescent="0.2">
      <c r="A316" s="248">
        <v>40403</v>
      </c>
      <c r="B316" s="248" t="s">
        <v>573</v>
      </c>
      <c r="C316" s="248"/>
      <c r="D316" s="248" t="s">
        <v>573</v>
      </c>
      <c r="E316" s="248">
        <v>40403</v>
      </c>
    </row>
    <row r="317" spans="1:5" ht="12.75" x14ac:dyDescent="0.2">
      <c r="A317" s="248">
        <v>40404</v>
      </c>
      <c r="B317" s="248" t="s">
        <v>596</v>
      </c>
      <c r="C317" s="248"/>
      <c r="D317" s="248" t="s">
        <v>596</v>
      </c>
      <c r="E317" s="248">
        <v>40404</v>
      </c>
    </row>
    <row r="318" spans="1:5" ht="12.75" x14ac:dyDescent="0.2">
      <c r="A318" s="248">
        <v>40405</v>
      </c>
      <c r="B318" s="248" t="s">
        <v>618</v>
      </c>
      <c r="C318" s="248"/>
      <c r="D318" s="248" t="s">
        <v>618</v>
      </c>
      <c r="E318" s="248">
        <v>40405</v>
      </c>
    </row>
    <row r="319" spans="1:5" ht="12.75" x14ac:dyDescent="0.2">
      <c r="A319" s="248">
        <v>40406</v>
      </c>
      <c r="B319" s="248" t="s">
        <v>625</v>
      </c>
      <c r="C319" s="248"/>
      <c r="D319" s="248" t="s">
        <v>625</v>
      </c>
      <c r="E319" s="248">
        <v>40406</v>
      </c>
    </row>
    <row r="320" spans="1:5" ht="12.75" x14ac:dyDescent="0.2">
      <c r="A320" s="249">
        <v>40501</v>
      </c>
      <c r="B320" s="248" t="s">
        <v>188</v>
      </c>
      <c r="C320" s="248"/>
      <c r="D320" s="248" t="s">
        <v>188</v>
      </c>
      <c r="E320" s="249">
        <v>40501</v>
      </c>
    </row>
    <row r="321" spans="1:5" ht="12.75" x14ac:dyDescent="0.2">
      <c r="A321" s="248">
        <v>40502</v>
      </c>
      <c r="B321" s="248" t="s">
        <v>221</v>
      </c>
      <c r="C321" s="248"/>
      <c r="D321" s="248" t="s">
        <v>221</v>
      </c>
      <c r="E321" s="248">
        <v>40502</v>
      </c>
    </row>
    <row r="322" spans="1:5" ht="12.75" x14ac:dyDescent="0.2">
      <c r="A322" s="248">
        <v>40503</v>
      </c>
      <c r="B322" s="248" t="s">
        <v>272</v>
      </c>
      <c r="C322" s="248"/>
      <c r="D322" s="248" t="s">
        <v>272</v>
      </c>
      <c r="E322" s="248">
        <v>40503</v>
      </c>
    </row>
    <row r="323" spans="1:5" ht="12.75" x14ac:dyDescent="0.2">
      <c r="A323" s="248">
        <v>40504</v>
      </c>
      <c r="B323" s="248" t="s">
        <v>787</v>
      </c>
      <c r="C323" s="248"/>
      <c r="D323" s="248" t="s">
        <v>787</v>
      </c>
      <c r="E323" s="248">
        <v>40504</v>
      </c>
    </row>
    <row r="324" spans="1:5" ht="12.75" x14ac:dyDescent="0.2">
      <c r="A324" s="248">
        <v>40505</v>
      </c>
      <c r="B324" s="248" t="s">
        <v>619</v>
      </c>
      <c r="C324" s="248"/>
      <c r="D324" s="248" t="s">
        <v>619</v>
      </c>
      <c r="E324" s="248">
        <v>40505</v>
      </c>
    </row>
    <row r="325" spans="1:5" ht="12.75" x14ac:dyDescent="0.2">
      <c r="A325" s="248">
        <v>40601</v>
      </c>
      <c r="B325" s="248" t="s">
        <v>193</v>
      </c>
      <c r="C325" s="248"/>
      <c r="D325" s="248" t="s">
        <v>193</v>
      </c>
      <c r="E325" s="248">
        <v>40601</v>
      </c>
    </row>
    <row r="326" spans="1:5" ht="12.75" x14ac:dyDescent="0.2">
      <c r="A326" s="248">
        <v>40602</v>
      </c>
      <c r="B326" s="248" t="s">
        <v>538</v>
      </c>
      <c r="C326" s="248"/>
      <c r="D326" s="248" t="s">
        <v>538</v>
      </c>
      <c r="E326" s="248">
        <v>40602</v>
      </c>
    </row>
    <row r="327" spans="1:5" ht="12.75" x14ac:dyDescent="0.2">
      <c r="A327" s="248">
        <v>40603</v>
      </c>
      <c r="B327" s="248" t="s">
        <v>578</v>
      </c>
      <c r="C327" s="248"/>
      <c r="D327" s="248" t="s">
        <v>578</v>
      </c>
      <c r="E327" s="248">
        <v>40603</v>
      </c>
    </row>
    <row r="328" spans="1:5" ht="12.75" x14ac:dyDescent="0.2">
      <c r="A328" s="248">
        <v>40604</v>
      </c>
      <c r="B328" s="248" t="s">
        <v>331</v>
      </c>
      <c r="C328" s="248"/>
      <c r="D328" s="248" t="s">
        <v>331</v>
      </c>
      <c r="E328" s="248">
        <v>40604</v>
      </c>
    </row>
    <row r="329" spans="1:5" ht="12.75" x14ac:dyDescent="0.2">
      <c r="A329" s="248">
        <v>40701</v>
      </c>
      <c r="B329" s="248" t="s">
        <v>462</v>
      </c>
      <c r="C329" s="248"/>
      <c r="D329" s="248" t="s">
        <v>462</v>
      </c>
      <c r="E329" s="248">
        <v>40701</v>
      </c>
    </row>
    <row r="330" spans="1:5" ht="12.75" x14ac:dyDescent="0.2">
      <c r="A330" s="248">
        <v>40702</v>
      </c>
      <c r="B330" s="248" t="s">
        <v>788</v>
      </c>
      <c r="C330" s="248"/>
      <c r="D330" s="248" t="s">
        <v>788</v>
      </c>
      <c r="E330" s="248">
        <v>40702</v>
      </c>
    </row>
    <row r="331" spans="1:5" ht="12.75" x14ac:dyDescent="0.2">
      <c r="A331" s="248">
        <v>40703</v>
      </c>
      <c r="B331" s="248" t="s">
        <v>581</v>
      </c>
      <c r="C331" s="248"/>
      <c r="D331" s="248" t="s">
        <v>581</v>
      </c>
      <c r="E331" s="248">
        <v>40703</v>
      </c>
    </row>
    <row r="332" spans="1:5" ht="12.75" x14ac:dyDescent="0.2">
      <c r="A332" s="248">
        <v>40801</v>
      </c>
      <c r="B332" s="248" t="s">
        <v>469</v>
      </c>
      <c r="C332" s="248"/>
      <c r="D332" s="248" t="s">
        <v>469</v>
      </c>
      <c r="E332" s="248">
        <v>40801</v>
      </c>
    </row>
    <row r="333" spans="1:5" ht="12.75" x14ac:dyDescent="0.2">
      <c r="A333" s="248">
        <v>40802</v>
      </c>
      <c r="B333" s="248" t="s">
        <v>231</v>
      </c>
      <c r="C333" s="248"/>
      <c r="D333" s="248" t="s">
        <v>231</v>
      </c>
      <c r="E333" s="248">
        <v>40802</v>
      </c>
    </row>
    <row r="334" spans="1:5" ht="12.75" x14ac:dyDescent="0.2">
      <c r="A334" s="248">
        <v>40803</v>
      </c>
      <c r="B334" s="248" t="s">
        <v>287</v>
      </c>
      <c r="C334" s="248"/>
      <c r="D334" s="248" t="s">
        <v>287</v>
      </c>
      <c r="E334" s="248">
        <v>40803</v>
      </c>
    </row>
    <row r="335" spans="1:5" ht="12.75" x14ac:dyDescent="0.2">
      <c r="A335" s="248">
        <v>40901</v>
      </c>
      <c r="B335" s="248" t="s">
        <v>201</v>
      </c>
      <c r="C335" s="248"/>
      <c r="D335" s="248" t="s">
        <v>201</v>
      </c>
      <c r="E335" s="248">
        <v>40901</v>
      </c>
    </row>
    <row r="336" spans="1:5" ht="12.75" x14ac:dyDescent="0.2">
      <c r="A336" s="248">
        <v>40902</v>
      </c>
      <c r="B336" s="248" t="s">
        <v>789</v>
      </c>
      <c r="C336" s="248"/>
      <c r="D336" s="248" t="s">
        <v>789</v>
      </c>
      <c r="E336" s="248">
        <v>40902</v>
      </c>
    </row>
    <row r="337" spans="1:5" ht="12.75" x14ac:dyDescent="0.2">
      <c r="A337" s="248">
        <v>41001</v>
      </c>
      <c r="B337" s="248" t="s">
        <v>480</v>
      </c>
      <c r="C337" s="248"/>
      <c r="D337" s="248" t="s">
        <v>480</v>
      </c>
      <c r="E337" s="248">
        <v>41001</v>
      </c>
    </row>
    <row r="338" spans="1:5" ht="12.75" x14ac:dyDescent="0.2">
      <c r="A338" s="248">
        <v>41002</v>
      </c>
      <c r="B338" s="248" t="s">
        <v>551</v>
      </c>
      <c r="C338" s="248"/>
      <c r="D338" s="248" t="s">
        <v>551</v>
      </c>
      <c r="E338" s="248">
        <v>41002</v>
      </c>
    </row>
    <row r="339" spans="1:5" ht="12.75" x14ac:dyDescent="0.2">
      <c r="A339" s="248">
        <v>41003</v>
      </c>
      <c r="B339" s="248" t="s">
        <v>790</v>
      </c>
      <c r="C339" s="248"/>
      <c r="D339" s="248" t="s">
        <v>790</v>
      </c>
      <c r="E339" s="248">
        <v>41003</v>
      </c>
    </row>
    <row r="340" spans="1:5" ht="12.75" x14ac:dyDescent="0.2">
      <c r="A340" s="248">
        <v>41004</v>
      </c>
      <c r="B340" s="248" t="s">
        <v>607</v>
      </c>
      <c r="C340" s="248"/>
      <c r="D340" s="248" t="s">
        <v>607</v>
      </c>
      <c r="E340" s="248">
        <v>41004</v>
      </c>
    </row>
    <row r="341" spans="1:5" ht="12.75" x14ac:dyDescent="0.2">
      <c r="A341" s="248">
        <v>41005</v>
      </c>
      <c r="B341" s="248" t="s">
        <v>623</v>
      </c>
      <c r="C341" s="248"/>
      <c r="D341" s="248" t="s">
        <v>623</v>
      </c>
      <c r="E341" s="248">
        <v>41005</v>
      </c>
    </row>
    <row r="342" spans="1:5" ht="12.75" x14ac:dyDescent="0.2">
      <c r="A342" s="248">
        <v>50101</v>
      </c>
      <c r="B342" s="248" t="s">
        <v>173</v>
      </c>
      <c r="C342" s="248"/>
      <c r="D342" s="248" t="s">
        <v>173</v>
      </c>
      <c r="E342" s="248">
        <v>50101</v>
      </c>
    </row>
    <row r="343" spans="1:5" ht="12.75" x14ac:dyDescent="0.2">
      <c r="A343" s="248">
        <v>50102</v>
      </c>
      <c r="B343" s="248" t="s">
        <v>211</v>
      </c>
      <c r="C343" s="248"/>
      <c r="D343" s="248" t="s">
        <v>211</v>
      </c>
      <c r="E343" s="248">
        <v>50102</v>
      </c>
    </row>
    <row r="344" spans="1:5" ht="12.75" x14ac:dyDescent="0.2">
      <c r="A344" s="248">
        <v>50103</v>
      </c>
      <c r="B344" s="248" t="s">
        <v>250</v>
      </c>
      <c r="C344" s="248"/>
      <c r="D344" s="248" t="s">
        <v>250</v>
      </c>
      <c r="E344" s="248">
        <v>50103</v>
      </c>
    </row>
    <row r="345" spans="1:5" ht="12.75" x14ac:dyDescent="0.2">
      <c r="A345" s="248">
        <v>50104</v>
      </c>
      <c r="B345" s="248" t="s">
        <v>303</v>
      </c>
      <c r="C345" s="248"/>
      <c r="D345" s="248" t="s">
        <v>303</v>
      </c>
      <c r="E345" s="248">
        <v>50104</v>
      </c>
    </row>
    <row r="346" spans="1:5" ht="12.75" x14ac:dyDescent="0.2">
      <c r="A346" s="248">
        <v>50105</v>
      </c>
      <c r="B346" s="248" t="s">
        <v>611</v>
      </c>
      <c r="C346" s="248"/>
      <c r="D346" s="248" t="s">
        <v>611</v>
      </c>
      <c r="E346" s="248">
        <v>50105</v>
      </c>
    </row>
    <row r="347" spans="1:5" ht="12.75" x14ac:dyDescent="0.2">
      <c r="A347" s="248">
        <v>50201</v>
      </c>
      <c r="B347" s="248" t="s">
        <v>176</v>
      </c>
      <c r="C347" s="248"/>
      <c r="D347" s="248" t="s">
        <v>176</v>
      </c>
      <c r="E347" s="248">
        <v>50201</v>
      </c>
    </row>
    <row r="348" spans="1:5" ht="12.75" x14ac:dyDescent="0.2">
      <c r="A348" s="248">
        <v>50202</v>
      </c>
      <c r="B348" s="248" t="s">
        <v>506</v>
      </c>
      <c r="C348" s="248"/>
      <c r="D348" s="248" t="s">
        <v>506</v>
      </c>
      <c r="E348" s="248">
        <v>50202</v>
      </c>
    </row>
    <row r="349" spans="1:5" ht="12.75" x14ac:dyDescent="0.2">
      <c r="A349" s="248">
        <v>50203</v>
      </c>
      <c r="B349" s="248" t="s">
        <v>253</v>
      </c>
      <c r="C349" s="248"/>
      <c r="D349" s="248" t="s">
        <v>253</v>
      </c>
      <c r="E349" s="248">
        <v>50203</v>
      </c>
    </row>
    <row r="350" spans="1:5" ht="12.75" x14ac:dyDescent="0.2">
      <c r="A350" s="248">
        <v>50204</v>
      </c>
      <c r="B350" s="248" t="s">
        <v>791</v>
      </c>
      <c r="C350" s="248"/>
      <c r="D350" s="248" t="s">
        <v>791</v>
      </c>
      <c r="E350" s="248">
        <v>50204</v>
      </c>
    </row>
    <row r="351" spans="1:5" ht="12.75" x14ac:dyDescent="0.2">
      <c r="A351" s="248">
        <v>50205</v>
      </c>
      <c r="B351" s="248" t="s">
        <v>613</v>
      </c>
      <c r="C351" s="248"/>
      <c r="D351" s="248" t="s">
        <v>613</v>
      </c>
      <c r="E351" s="248">
        <v>50205</v>
      </c>
    </row>
    <row r="352" spans="1:5" ht="12.75" x14ac:dyDescent="0.2">
      <c r="A352" s="248">
        <v>50206</v>
      </c>
      <c r="B352" s="248" t="s">
        <v>365</v>
      </c>
      <c r="C352" s="248"/>
      <c r="D352" s="248" t="s">
        <v>365</v>
      </c>
      <c r="E352" s="248">
        <v>50206</v>
      </c>
    </row>
    <row r="353" spans="1:5" ht="12.75" x14ac:dyDescent="0.2">
      <c r="A353" s="248">
        <v>50207</v>
      </c>
      <c r="B353" s="248" t="s">
        <v>629</v>
      </c>
      <c r="C353" s="248"/>
      <c r="D353" s="248" t="s">
        <v>629</v>
      </c>
      <c r="E353" s="248">
        <v>50207</v>
      </c>
    </row>
    <row r="354" spans="1:5" ht="12.75" x14ac:dyDescent="0.2">
      <c r="A354" s="248">
        <v>50301</v>
      </c>
      <c r="B354" s="248" t="s">
        <v>179</v>
      </c>
      <c r="C354" s="248"/>
      <c r="D354" s="248" t="s">
        <v>179</v>
      </c>
      <c r="E354" s="248">
        <v>50301</v>
      </c>
    </row>
    <row r="355" spans="1:5" ht="12.75" x14ac:dyDescent="0.2">
      <c r="A355" s="248">
        <v>50302</v>
      </c>
      <c r="B355" s="248" t="s">
        <v>514</v>
      </c>
      <c r="C355" s="248"/>
      <c r="D355" s="248" t="s">
        <v>514</v>
      </c>
      <c r="E355" s="248">
        <v>50302</v>
      </c>
    </row>
    <row r="356" spans="1:5" ht="12.75" x14ac:dyDescent="0.2">
      <c r="A356" s="248">
        <v>50303</v>
      </c>
      <c r="B356" s="248" t="s">
        <v>259</v>
      </c>
      <c r="C356" s="248"/>
      <c r="D356" s="248" t="s">
        <v>259</v>
      </c>
      <c r="E356" s="248">
        <v>50303</v>
      </c>
    </row>
    <row r="357" spans="1:5" ht="12.75" x14ac:dyDescent="0.2">
      <c r="A357" s="248">
        <v>50304</v>
      </c>
      <c r="B357" s="248" t="s">
        <v>314</v>
      </c>
      <c r="C357" s="248"/>
      <c r="D357" s="248" t="s">
        <v>314</v>
      </c>
      <c r="E357" s="248">
        <v>50304</v>
      </c>
    </row>
    <row r="358" spans="1:5" ht="12.75" x14ac:dyDescent="0.2">
      <c r="A358" s="248">
        <v>50305</v>
      </c>
      <c r="B358" s="248" t="s">
        <v>354</v>
      </c>
      <c r="C358" s="248"/>
      <c r="D358" s="248" t="s">
        <v>354</v>
      </c>
      <c r="E358" s="248">
        <v>50305</v>
      </c>
    </row>
    <row r="359" spans="1:5" ht="12.75" x14ac:dyDescent="0.2">
      <c r="A359" s="248">
        <v>50306</v>
      </c>
      <c r="B359" s="248" t="s">
        <v>792</v>
      </c>
      <c r="C359" s="248"/>
      <c r="D359" s="248" t="s">
        <v>792</v>
      </c>
      <c r="E359" s="248">
        <v>50306</v>
      </c>
    </row>
    <row r="360" spans="1:5" ht="12.75" x14ac:dyDescent="0.2">
      <c r="A360" s="248">
        <v>50307</v>
      </c>
      <c r="B360" s="248" t="s">
        <v>631</v>
      </c>
      <c r="C360" s="248"/>
      <c r="D360" s="248" t="s">
        <v>631</v>
      </c>
      <c r="E360" s="248">
        <v>50307</v>
      </c>
    </row>
    <row r="361" spans="1:5" ht="12.75" x14ac:dyDescent="0.2">
      <c r="A361" s="248">
        <v>50308</v>
      </c>
      <c r="B361" s="248" t="s">
        <v>370</v>
      </c>
      <c r="C361" s="248"/>
      <c r="D361" s="248" t="s">
        <v>370</v>
      </c>
      <c r="E361" s="248">
        <v>50308</v>
      </c>
    </row>
    <row r="362" spans="1:5" ht="12.75" x14ac:dyDescent="0.2">
      <c r="A362" s="248">
        <v>50309</v>
      </c>
      <c r="B362" s="248" t="s">
        <v>371</v>
      </c>
      <c r="C362" s="248"/>
      <c r="D362" s="248" t="s">
        <v>371</v>
      </c>
      <c r="E362" s="248">
        <v>50309</v>
      </c>
    </row>
    <row r="363" spans="1:5" ht="12.75" x14ac:dyDescent="0.2">
      <c r="A363" s="248">
        <v>50401</v>
      </c>
      <c r="B363" s="248" t="s">
        <v>183</v>
      </c>
      <c r="C363" s="248"/>
      <c r="D363" s="248" t="s">
        <v>183</v>
      </c>
      <c r="E363" s="248">
        <v>50401</v>
      </c>
    </row>
    <row r="364" spans="1:5" ht="12.75" x14ac:dyDescent="0.2">
      <c r="A364" s="248">
        <v>50402</v>
      </c>
      <c r="B364" s="248" t="s">
        <v>793</v>
      </c>
      <c r="C364" s="248"/>
      <c r="D364" s="248" t="s">
        <v>793</v>
      </c>
      <c r="E364" s="248">
        <v>50402</v>
      </c>
    </row>
    <row r="365" spans="1:5" ht="12.75" x14ac:dyDescent="0.2">
      <c r="A365" s="248">
        <v>50403</v>
      </c>
      <c r="B365" s="248" t="s">
        <v>264</v>
      </c>
      <c r="C365" s="248"/>
      <c r="D365" s="248" t="s">
        <v>264</v>
      </c>
      <c r="E365" s="248">
        <v>50403</v>
      </c>
    </row>
    <row r="366" spans="1:5" ht="12.75" x14ac:dyDescent="0.2">
      <c r="A366" s="248">
        <v>50404</v>
      </c>
      <c r="B366" s="248" t="s">
        <v>597</v>
      </c>
      <c r="C366" s="248"/>
      <c r="D366" s="248" t="s">
        <v>597</v>
      </c>
      <c r="E366" s="248">
        <v>50404</v>
      </c>
    </row>
    <row r="367" spans="1:5" ht="12.75" x14ac:dyDescent="0.2">
      <c r="A367" s="248">
        <v>50501</v>
      </c>
      <c r="B367" s="248" t="s">
        <v>189</v>
      </c>
      <c r="C367" s="248"/>
      <c r="D367" s="248" t="s">
        <v>189</v>
      </c>
      <c r="E367" s="248">
        <v>50501</v>
      </c>
    </row>
    <row r="368" spans="1:5" ht="12.75" x14ac:dyDescent="0.2">
      <c r="A368" s="248">
        <v>50502</v>
      </c>
      <c r="B368" s="248" t="s">
        <v>222</v>
      </c>
      <c r="C368" s="248"/>
      <c r="D368" s="248" t="s">
        <v>222</v>
      </c>
      <c r="E368" s="248">
        <v>50502</v>
      </c>
    </row>
    <row r="369" spans="1:5" ht="12.75" x14ac:dyDescent="0.2">
      <c r="A369" s="248">
        <v>50503</v>
      </c>
      <c r="B369" s="248" t="s">
        <v>273</v>
      </c>
      <c r="C369" s="248"/>
      <c r="D369" s="248" t="s">
        <v>273</v>
      </c>
      <c r="E369" s="248">
        <v>50503</v>
      </c>
    </row>
    <row r="370" spans="1:5" ht="12.75" x14ac:dyDescent="0.2">
      <c r="A370" s="248">
        <v>50504</v>
      </c>
      <c r="B370" s="248" t="s">
        <v>598</v>
      </c>
      <c r="C370" s="248"/>
      <c r="D370" s="248" t="s">
        <v>598</v>
      </c>
      <c r="E370" s="248">
        <v>50504</v>
      </c>
    </row>
    <row r="371" spans="1:5" ht="12.75" x14ac:dyDescent="0.2">
      <c r="A371" s="248">
        <v>50601</v>
      </c>
      <c r="B371" s="248" t="s">
        <v>194</v>
      </c>
      <c r="C371" s="248"/>
      <c r="D371" s="248" t="s">
        <v>194</v>
      </c>
      <c r="E371" s="248">
        <v>50601</v>
      </c>
    </row>
    <row r="372" spans="1:5" ht="12.75" x14ac:dyDescent="0.2">
      <c r="A372" s="248">
        <v>50602</v>
      </c>
      <c r="B372" s="248" t="s">
        <v>226</v>
      </c>
      <c r="C372" s="248"/>
      <c r="D372" s="248" t="s">
        <v>226</v>
      </c>
      <c r="E372" s="248">
        <v>50602</v>
      </c>
    </row>
    <row r="373" spans="1:5" ht="12.75" x14ac:dyDescent="0.2">
      <c r="A373" s="248">
        <v>50603</v>
      </c>
      <c r="B373" s="248" t="s">
        <v>280</v>
      </c>
      <c r="C373" s="248"/>
      <c r="D373" s="248" t="s">
        <v>280</v>
      </c>
      <c r="E373" s="248">
        <v>50603</v>
      </c>
    </row>
    <row r="374" spans="1:5" ht="12.75" x14ac:dyDescent="0.2">
      <c r="A374" s="248">
        <v>50604</v>
      </c>
      <c r="B374" s="248" t="s">
        <v>332</v>
      </c>
      <c r="C374" s="248"/>
      <c r="D374" s="248" t="s">
        <v>332</v>
      </c>
      <c r="E374" s="248">
        <v>50604</v>
      </c>
    </row>
    <row r="375" spans="1:5" ht="12.75" x14ac:dyDescent="0.2">
      <c r="A375" s="248">
        <v>50605</v>
      </c>
      <c r="B375" s="248" t="s">
        <v>358</v>
      </c>
      <c r="C375" s="248"/>
      <c r="D375" s="248" t="s">
        <v>358</v>
      </c>
      <c r="E375" s="248">
        <v>50605</v>
      </c>
    </row>
    <row r="376" spans="1:5" ht="12.75" x14ac:dyDescent="0.2">
      <c r="A376" s="248">
        <v>50701</v>
      </c>
      <c r="B376" s="248" t="s">
        <v>197</v>
      </c>
      <c r="C376" s="248"/>
      <c r="D376" s="248" t="s">
        <v>197</v>
      </c>
      <c r="E376" s="248">
        <v>50701</v>
      </c>
    </row>
    <row r="377" spans="1:5" ht="12.75" x14ac:dyDescent="0.2">
      <c r="A377" s="248">
        <v>50702</v>
      </c>
      <c r="B377" s="248" t="s">
        <v>229</v>
      </c>
      <c r="C377" s="248"/>
      <c r="D377" s="248" t="s">
        <v>229</v>
      </c>
      <c r="E377" s="248">
        <v>50702</v>
      </c>
    </row>
    <row r="378" spans="1:5" ht="12.75" x14ac:dyDescent="0.2">
      <c r="A378" s="248">
        <v>50703</v>
      </c>
      <c r="B378" s="248" t="s">
        <v>285</v>
      </c>
      <c r="C378" s="248"/>
      <c r="D378" s="248" t="s">
        <v>285</v>
      </c>
      <c r="E378" s="248">
        <v>50703</v>
      </c>
    </row>
    <row r="379" spans="1:5" ht="12.75" x14ac:dyDescent="0.2">
      <c r="A379" s="248">
        <v>50704</v>
      </c>
      <c r="B379" s="248" t="s">
        <v>334</v>
      </c>
      <c r="C379" s="248"/>
      <c r="D379" s="248" t="s">
        <v>334</v>
      </c>
      <c r="E379" s="248">
        <v>50704</v>
      </c>
    </row>
    <row r="380" spans="1:5" ht="12.75" x14ac:dyDescent="0.2">
      <c r="A380" s="248">
        <v>50801</v>
      </c>
      <c r="B380" s="248" t="s">
        <v>471</v>
      </c>
      <c r="C380" s="248"/>
      <c r="D380" s="248" t="s">
        <v>471</v>
      </c>
      <c r="E380" s="248">
        <v>50801</v>
      </c>
    </row>
    <row r="381" spans="1:5" ht="12.75" x14ac:dyDescent="0.2">
      <c r="A381" s="248">
        <v>50802</v>
      </c>
      <c r="B381" s="248" t="s">
        <v>794</v>
      </c>
      <c r="C381" s="248"/>
      <c r="D381" s="248" t="s">
        <v>794</v>
      </c>
      <c r="E381" s="248">
        <v>50802</v>
      </c>
    </row>
    <row r="382" spans="1:5" ht="12.75" x14ac:dyDescent="0.2">
      <c r="A382" s="248">
        <v>50803</v>
      </c>
      <c r="B382" s="248" t="s">
        <v>586</v>
      </c>
      <c r="C382" s="248"/>
      <c r="D382" s="248" t="s">
        <v>586</v>
      </c>
      <c r="E382" s="248">
        <v>50803</v>
      </c>
    </row>
    <row r="383" spans="1:5" ht="12.75" x14ac:dyDescent="0.2">
      <c r="A383" s="248">
        <v>50804</v>
      </c>
      <c r="B383" s="248" t="s">
        <v>605</v>
      </c>
      <c r="C383" s="248"/>
      <c r="D383" s="248" t="s">
        <v>605</v>
      </c>
      <c r="E383" s="248">
        <v>50804</v>
      </c>
    </row>
    <row r="384" spans="1:5" ht="12.75" x14ac:dyDescent="0.2">
      <c r="A384" s="248">
        <v>50805</v>
      </c>
      <c r="B384" s="248" t="s">
        <v>621</v>
      </c>
      <c r="C384" s="248"/>
      <c r="D384" s="248" t="s">
        <v>621</v>
      </c>
      <c r="E384" s="248">
        <v>50805</v>
      </c>
    </row>
    <row r="385" spans="1:5" ht="12.75" x14ac:dyDescent="0.2">
      <c r="A385" s="248">
        <v>50806</v>
      </c>
      <c r="B385" s="248" t="s">
        <v>795</v>
      </c>
      <c r="C385" s="248"/>
      <c r="D385" s="248" t="s">
        <v>795</v>
      </c>
      <c r="E385" s="248">
        <v>50806</v>
      </c>
    </row>
    <row r="386" spans="1:5" ht="12.75" x14ac:dyDescent="0.2">
      <c r="A386" s="248">
        <v>50807</v>
      </c>
      <c r="B386" s="248" t="s">
        <v>634</v>
      </c>
      <c r="C386" s="248"/>
      <c r="D386" s="248" t="s">
        <v>634</v>
      </c>
      <c r="E386" s="248">
        <v>50807</v>
      </c>
    </row>
    <row r="387" spans="1:5" ht="12.75" x14ac:dyDescent="0.2">
      <c r="A387" s="248">
        <v>50808</v>
      </c>
      <c r="B387" s="248" t="s">
        <v>635</v>
      </c>
      <c r="C387" s="248"/>
      <c r="D387" s="248" t="s">
        <v>635</v>
      </c>
      <c r="E387" s="248">
        <v>50808</v>
      </c>
    </row>
    <row r="388" spans="1:5" ht="12.75" x14ac:dyDescent="0.2">
      <c r="A388" s="248">
        <v>50901</v>
      </c>
      <c r="B388" s="248" t="s">
        <v>202</v>
      </c>
      <c r="C388" s="248"/>
      <c r="D388" s="248" t="s">
        <v>202</v>
      </c>
      <c r="E388" s="248">
        <v>50901</v>
      </c>
    </row>
    <row r="389" spans="1:5" ht="12.75" x14ac:dyDescent="0.2">
      <c r="A389" s="248">
        <v>50902</v>
      </c>
      <c r="B389" s="248" t="s">
        <v>236</v>
      </c>
      <c r="C389" s="248"/>
      <c r="D389" s="248" t="s">
        <v>236</v>
      </c>
      <c r="E389" s="248">
        <v>50902</v>
      </c>
    </row>
    <row r="390" spans="1:5" ht="12.75" x14ac:dyDescent="0.2">
      <c r="A390" s="248">
        <v>50903</v>
      </c>
      <c r="B390" s="248" t="s">
        <v>290</v>
      </c>
      <c r="C390" s="248"/>
      <c r="D390" s="248" t="s">
        <v>290</v>
      </c>
      <c r="E390" s="248">
        <v>50903</v>
      </c>
    </row>
    <row r="391" spans="1:5" ht="12.75" x14ac:dyDescent="0.2">
      <c r="A391" s="248">
        <v>50904</v>
      </c>
      <c r="B391" s="248" t="s">
        <v>341</v>
      </c>
      <c r="C391" s="248"/>
      <c r="D391" s="248" t="s">
        <v>341</v>
      </c>
      <c r="E391" s="248">
        <v>50904</v>
      </c>
    </row>
    <row r="392" spans="1:5" ht="12.75" x14ac:dyDescent="0.2">
      <c r="A392" s="248">
        <v>50905</v>
      </c>
      <c r="B392" s="248" t="s">
        <v>360</v>
      </c>
      <c r="C392" s="248"/>
      <c r="D392" s="248" t="s">
        <v>360</v>
      </c>
      <c r="E392" s="248">
        <v>50905</v>
      </c>
    </row>
    <row r="393" spans="1:5" ht="12.75" x14ac:dyDescent="0.2">
      <c r="A393" s="248">
        <v>50906</v>
      </c>
      <c r="B393" s="248" t="s">
        <v>368</v>
      </c>
      <c r="C393" s="248"/>
      <c r="D393" s="248" t="s">
        <v>368</v>
      </c>
      <c r="E393" s="248">
        <v>50906</v>
      </c>
    </row>
    <row r="394" spans="1:5" ht="12.75" x14ac:dyDescent="0.2">
      <c r="A394" s="248">
        <v>51001</v>
      </c>
      <c r="B394" s="248" t="s">
        <v>205</v>
      </c>
      <c r="C394" s="248"/>
      <c r="D394" s="248" t="s">
        <v>205</v>
      </c>
      <c r="E394" s="248">
        <v>51001</v>
      </c>
    </row>
    <row r="395" spans="1:5" ht="12.75" x14ac:dyDescent="0.2">
      <c r="A395" s="248">
        <v>51002</v>
      </c>
      <c r="B395" s="248" t="s">
        <v>241</v>
      </c>
      <c r="C395" s="248"/>
      <c r="D395" s="248" t="s">
        <v>241</v>
      </c>
      <c r="E395" s="248">
        <v>51002</v>
      </c>
    </row>
    <row r="396" spans="1:5" ht="12.75" x14ac:dyDescent="0.2">
      <c r="A396" s="248">
        <v>51003</v>
      </c>
      <c r="B396" s="248" t="s">
        <v>292</v>
      </c>
      <c r="C396" s="248"/>
      <c r="D396" s="248" t="s">
        <v>292</v>
      </c>
      <c r="E396" s="248">
        <v>51003</v>
      </c>
    </row>
    <row r="397" spans="1:5" ht="12.75" x14ac:dyDescent="0.2">
      <c r="A397" s="248">
        <v>51004</v>
      </c>
      <c r="B397" s="248" t="s">
        <v>342</v>
      </c>
      <c r="C397" s="248"/>
      <c r="D397" s="248" t="s">
        <v>342</v>
      </c>
      <c r="E397" s="248">
        <v>51004</v>
      </c>
    </row>
    <row r="398" spans="1:5" ht="12.75" x14ac:dyDescent="0.2">
      <c r="A398" s="248">
        <v>51101</v>
      </c>
      <c r="B398" s="248" t="s">
        <v>208</v>
      </c>
      <c r="C398" s="248"/>
      <c r="D398" s="248" t="s">
        <v>208</v>
      </c>
      <c r="E398" s="248">
        <v>51101</v>
      </c>
    </row>
    <row r="399" spans="1:5" ht="12.75" x14ac:dyDescent="0.2">
      <c r="A399" s="248">
        <v>51102</v>
      </c>
      <c r="B399" s="248" t="s">
        <v>246</v>
      </c>
      <c r="C399" s="248"/>
      <c r="D399" s="248" t="s">
        <v>246</v>
      </c>
      <c r="E399" s="248">
        <v>51102</v>
      </c>
    </row>
    <row r="400" spans="1:5" ht="12.75" x14ac:dyDescent="0.2">
      <c r="A400" s="248">
        <v>51103</v>
      </c>
      <c r="B400" s="248" t="s">
        <v>796</v>
      </c>
      <c r="C400" s="248"/>
      <c r="D400" s="248" t="s">
        <v>796</v>
      </c>
      <c r="E400" s="248">
        <v>51103</v>
      </c>
    </row>
    <row r="401" spans="1:5" ht="12.75" x14ac:dyDescent="0.2">
      <c r="A401" s="248">
        <v>51104</v>
      </c>
      <c r="B401" s="248" t="s">
        <v>344</v>
      </c>
      <c r="C401" s="248"/>
      <c r="D401" s="248" t="s">
        <v>344</v>
      </c>
      <c r="E401" s="248">
        <v>51104</v>
      </c>
    </row>
    <row r="402" spans="1:5" ht="12.75" x14ac:dyDescent="0.2">
      <c r="A402" s="248">
        <v>51105</v>
      </c>
      <c r="B402" s="248" t="s">
        <v>363</v>
      </c>
      <c r="C402" s="248"/>
      <c r="D402" s="248" t="s">
        <v>363</v>
      </c>
      <c r="E402" s="248">
        <v>51105</v>
      </c>
    </row>
    <row r="403" spans="1:5" ht="12.75" x14ac:dyDescent="0.2">
      <c r="A403" s="248">
        <v>60101</v>
      </c>
      <c r="B403" s="248" t="s">
        <v>174</v>
      </c>
      <c r="C403" s="248"/>
      <c r="D403" s="248" t="s">
        <v>174</v>
      </c>
      <c r="E403" s="248">
        <v>60101</v>
      </c>
    </row>
    <row r="404" spans="1:5" ht="12.75" x14ac:dyDescent="0.2">
      <c r="A404" s="248">
        <v>60102</v>
      </c>
      <c r="B404" s="248" t="s">
        <v>212</v>
      </c>
      <c r="C404" s="248"/>
      <c r="D404" s="248" t="s">
        <v>212</v>
      </c>
      <c r="E404" s="248">
        <v>60102</v>
      </c>
    </row>
    <row r="405" spans="1:5" ht="12.75" x14ac:dyDescent="0.2">
      <c r="A405" s="248">
        <v>60103</v>
      </c>
      <c r="B405" s="248" t="s">
        <v>251</v>
      </c>
      <c r="C405" s="248"/>
      <c r="D405" s="248" t="s">
        <v>251</v>
      </c>
      <c r="E405" s="248">
        <v>60103</v>
      </c>
    </row>
    <row r="406" spans="1:5" ht="12.75" x14ac:dyDescent="0.2">
      <c r="A406" s="248">
        <v>60104</v>
      </c>
      <c r="B406" s="248" t="s">
        <v>304</v>
      </c>
      <c r="C406" s="248"/>
      <c r="D406" s="248" t="s">
        <v>304</v>
      </c>
      <c r="E406" s="248">
        <v>60104</v>
      </c>
    </row>
    <row r="407" spans="1:5" ht="12.75" x14ac:dyDescent="0.2">
      <c r="A407" s="248">
        <v>60105</v>
      </c>
      <c r="B407" s="248" t="s">
        <v>346</v>
      </c>
      <c r="C407" s="248"/>
      <c r="D407" s="248" t="s">
        <v>346</v>
      </c>
      <c r="E407" s="248">
        <v>60105</v>
      </c>
    </row>
    <row r="408" spans="1:5" ht="12.75" x14ac:dyDescent="0.2">
      <c r="A408" s="248">
        <v>60106</v>
      </c>
      <c r="B408" s="248" t="s">
        <v>364</v>
      </c>
      <c r="C408" s="248"/>
      <c r="D408" s="248" t="s">
        <v>364</v>
      </c>
      <c r="E408" s="248">
        <v>60106</v>
      </c>
    </row>
    <row r="409" spans="1:5" ht="12.75" x14ac:dyDescent="0.2">
      <c r="A409" s="248">
        <v>60107</v>
      </c>
      <c r="B409" s="248" t="s">
        <v>369</v>
      </c>
      <c r="C409" s="248"/>
      <c r="D409" s="248" t="s">
        <v>369</v>
      </c>
      <c r="E409" s="248">
        <v>60107</v>
      </c>
    </row>
    <row r="410" spans="1:5" ht="12.75" x14ac:dyDescent="0.2">
      <c r="A410" s="248">
        <v>60108</v>
      </c>
      <c r="B410" s="248" t="s">
        <v>372</v>
      </c>
      <c r="C410" s="248"/>
      <c r="D410" s="248" t="s">
        <v>372</v>
      </c>
      <c r="E410" s="248">
        <v>60108</v>
      </c>
    </row>
    <row r="411" spans="1:5" ht="12.75" x14ac:dyDescent="0.2">
      <c r="A411" s="248">
        <v>60110</v>
      </c>
      <c r="B411" s="248" t="s">
        <v>375</v>
      </c>
      <c r="C411" s="248"/>
      <c r="D411" s="248" t="s">
        <v>375</v>
      </c>
      <c r="E411" s="248">
        <v>60110</v>
      </c>
    </row>
    <row r="412" spans="1:5" ht="12.75" x14ac:dyDescent="0.2">
      <c r="A412" s="248">
        <v>60111</v>
      </c>
      <c r="B412" s="248" t="s">
        <v>636</v>
      </c>
      <c r="C412" s="248"/>
      <c r="D412" s="248" t="s">
        <v>636</v>
      </c>
      <c r="E412" s="248">
        <v>60111</v>
      </c>
    </row>
    <row r="413" spans="1:5" ht="12.75" x14ac:dyDescent="0.2">
      <c r="A413" s="248">
        <v>60112</v>
      </c>
      <c r="B413" s="248" t="s">
        <v>376</v>
      </c>
      <c r="C413" s="248"/>
      <c r="D413" s="248" t="s">
        <v>376</v>
      </c>
      <c r="E413" s="248">
        <v>60112</v>
      </c>
    </row>
    <row r="414" spans="1:5" ht="12.75" x14ac:dyDescent="0.2">
      <c r="A414" s="248">
        <v>60113</v>
      </c>
      <c r="B414" s="248" t="s">
        <v>377</v>
      </c>
      <c r="C414" s="248"/>
      <c r="D414" s="248" t="s">
        <v>377</v>
      </c>
      <c r="E414" s="248">
        <v>60113</v>
      </c>
    </row>
    <row r="415" spans="1:5" ht="12.75" x14ac:dyDescent="0.2">
      <c r="A415" s="248">
        <v>60114</v>
      </c>
      <c r="B415" s="248" t="s">
        <v>378</v>
      </c>
      <c r="C415" s="248"/>
      <c r="D415" s="248" t="s">
        <v>378</v>
      </c>
      <c r="E415" s="248">
        <v>60114</v>
      </c>
    </row>
    <row r="416" spans="1:5" ht="12.75" x14ac:dyDescent="0.2">
      <c r="A416" s="248">
        <v>60115</v>
      </c>
      <c r="B416" s="248" t="s">
        <v>379</v>
      </c>
      <c r="C416" s="248"/>
      <c r="D416" s="248" t="s">
        <v>379</v>
      </c>
      <c r="E416" s="248">
        <v>60115</v>
      </c>
    </row>
    <row r="417" spans="1:5" ht="12.75" x14ac:dyDescent="0.2">
      <c r="A417" s="248">
        <v>60116</v>
      </c>
      <c r="B417" s="248" t="s">
        <v>380</v>
      </c>
      <c r="C417" s="248"/>
      <c r="D417" s="248" t="s">
        <v>380</v>
      </c>
      <c r="E417" s="248">
        <v>60116</v>
      </c>
    </row>
    <row r="418" spans="1:5" ht="12.75" x14ac:dyDescent="0.2">
      <c r="A418" s="248">
        <v>60201</v>
      </c>
      <c r="B418" s="248" t="s">
        <v>421</v>
      </c>
      <c r="C418" s="248"/>
      <c r="D418" s="248" t="s">
        <v>421</v>
      </c>
      <c r="E418" s="248">
        <v>60201</v>
      </c>
    </row>
    <row r="419" spans="1:5" ht="12.75" x14ac:dyDescent="0.2">
      <c r="A419" s="248">
        <v>60202</v>
      </c>
      <c r="B419" s="248" t="s">
        <v>214</v>
      </c>
      <c r="C419" s="248"/>
      <c r="D419" s="248" t="s">
        <v>214</v>
      </c>
      <c r="E419" s="248">
        <v>60202</v>
      </c>
    </row>
    <row r="420" spans="1:5" ht="12.75" x14ac:dyDescent="0.2">
      <c r="A420" s="248">
        <v>60203</v>
      </c>
      <c r="B420" s="248" t="s">
        <v>254</v>
      </c>
      <c r="C420" s="248"/>
      <c r="D420" s="248" t="s">
        <v>254</v>
      </c>
      <c r="E420" s="248">
        <v>60203</v>
      </c>
    </row>
    <row r="421" spans="1:5" ht="12.75" x14ac:dyDescent="0.2">
      <c r="A421" s="248">
        <v>60204</v>
      </c>
      <c r="B421" s="248" t="s">
        <v>310</v>
      </c>
      <c r="C421" s="248"/>
      <c r="D421" s="248" t="s">
        <v>310</v>
      </c>
      <c r="E421" s="248">
        <v>60204</v>
      </c>
    </row>
    <row r="422" spans="1:5" ht="12.75" x14ac:dyDescent="0.2">
      <c r="A422" s="248">
        <v>60205</v>
      </c>
      <c r="B422" s="248" t="s">
        <v>614</v>
      </c>
      <c r="C422" s="248"/>
      <c r="D422" s="248" t="s">
        <v>614</v>
      </c>
      <c r="E422" s="248">
        <v>60205</v>
      </c>
    </row>
    <row r="423" spans="1:5" ht="12.75" x14ac:dyDescent="0.2">
      <c r="A423" s="248">
        <v>60206</v>
      </c>
      <c r="B423" s="248" t="s">
        <v>366</v>
      </c>
      <c r="C423" s="248"/>
      <c r="D423" s="248" t="s">
        <v>366</v>
      </c>
      <c r="E423" s="248">
        <v>60206</v>
      </c>
    </row>
    <row r="424" spans="1:5" ht="12.75" x14ac:dyDescent="0.2">
      <c r="A424" s="248">
        <v>60301</v>
      </c>
      <c r="B424" s="248" t="s">
        <v>180</v>
      </c>
      <c r="C424" s="248"/>
      <c r="D424" s="248" t="s">
        <v>180</v>
      </c>
      <c r="E424" s="248">
        <v>60301</v>
      </c>
    </row>
    <row r="425" spans="1:5" ht="12.75" x14ac:dyDescent="0.2">
      <c r="A425" s="248">
        <v>60302</v>
      </c>
      <c r="B425" s="248" t="s">
        <v>516</v>
      </c>
      <c r="C425" s="248"/>
      <c r="D425" s="248" t="s">
        <v>516</v>
      </c>
      <c r="E425" s="248">
        <v>60302</v>
      </c>
    </row>
    <row r="426" spans="1:5" ht="12.75" x14ac:dyDescent="0.2">
      <c r="A426" s="248">
        <v>60303</v>
      </c>
      <c r="B426" s="248" t="s">
        <v>261</v>
      </c>
      <c r="C426" s="248"/>
      <c r="D426" s="248" t="s">
        <v>261</v>
      </c>
      <c r="E426" s="248">
        <v>60303</v>
      </c>
    </row>
    <row r="427" spans="1:5" ht="12.75" x14ac:dyDescent="0.2">
      <c r="A427" s="248">
        <v>60304</v>
      </c>
      <c r="B427" s="248" t="s">
        <v>316</v>
      </c>
      <c r="C427" s="248"/>
      <c r="D427" s="248" t="s">
        <v>316</v>
      </c>
      <c r="E427" s="248">
        <v>60304</v>
      </c>
    </row>
    <row r="428" spans="1:5" ht="12.75" x14ac:dyDescent="0.2">
      <c r="A428" s="248">
        <v>60305</v>
      </c>
      <c r="B428" s="248" t="s">
        <v>355</v>
      </c>
      <c r="C428" s="248"/>
      <c r="D428" s="248" t="s">
        <v>355</v>
      </c>
      <c r="E428" s="248">
        <v>60305</v>
      </c>
    </row>
    <row r="429" spans="1:5" ht="12.75" x14ac:dyDescent="0.2">
      <c r="A429" s="248">
        <v>60306</v>
      </c>
      <c r="B429" s="248" t="s">
        <v>367</v>
      </c>
      <c r="C429" s="248"/>
      <c r="D429" s="248" t="s">
        <v>367</v>
      </c>
      <c r="E429" s="248">
        <v>60306</v>
      </c>
    </row>
    <row r="430" spans="1:5" ht="12.75" x14ac:dyDescent="0.2">
      <c r="A430" s="248">
        <v>60307</v>
      </c>
      <c r="B430" s="248" t="s">
        <v>632</v>
      </c>
      <c r="C430" s="248"/>
      <c r="D430" s="248" t="s">
        <v>632</v>
      </c>
      <c r="E430" s="248">
        <v>60307</v>
      </c>
    </row>
    <row r="431" spans="1:5" ht="12.75" x14ac:dyDescent="0.2">
      <c r="A431" s="248">
        <v>60308</v>
      </c>
      <c r="B431" s="248" t="s">
        <v>373</v>
      </c>
      <c r="C431" s="248"/>
      <c r="D431" s="248" t="s">
        <v>373</v>
      </c>
      <c r="E431" s="248">
        <v>60308</v>
      </c>
    </row>
    <row r="432" spans="1:5" ht="12.75" x14ac:dyDescent="0.2">
      <c r="A432" s="248">
        <v>60309</v>
      </c>
      <c r="B432" s="248" t="s">
        <v>374</v>
      </c>
      <c r="C432" s="248"/>
      <c r="D432" s="248" t="s">
        <v>374</v>
      </c>
      <c r="E432" s="248">
        <v>60309</v>
      </c>
    </row>
    <row r="433" spans="1:5" ht="12.75" x14ac:dyDescent="0.2">
      <c r="A433" s="248">
        <v>60401</v>
      </c>
      <c r="B433" s="248" t="s">
        <v>184</v>
      </c>
      <c r="C433" s="248"/>
      <c r="D433" s="248" t="s">
        <v>184</v>
      </c>
      <c r="E433" s="248">
        <v>60401</v>
      </c>
    </row>
    <row r="434" spans="1:5" ht="12.75" x14ac:dyDescent="0.2">
      <c r="A434" s="248">
        <v>60402</v>
      </c>
      <c r="B434" s="248" t="s">
        <v>797</v>
      </c>
      <c r="C434" s="248"/>
      <c r="D434" s="248" t="s">
        <v>797</v>
      </c>
      <c r="E434" s="248">
        <v>60402</v>
      </c>
    </row>
    <row r="435" spans="1:5" ht="12.75" x14ac:dyDescent="0.2">
      <c r="A435" s="248">
        <v>60403</v>
      </c>
      <c r="B435" s="248" t="s">
        <v>266</v>
      </c>
      <c r="C435" s="248"/>
      <c r="D435" s="248" t="s">
        <v>266</v>
      </c>
      <c r="E435" s="248">
        <v>60403</v>
      </c>
    </row>
    <row r="436" spans="1:5" ht="12.75" x14ac:dyDescent="0.2">
      <c r="A436" s="248">
        <v>60501</v>
      </c>
      <c r="B436" s="248" t="s">
        <v>448</v>
      </c>
      <c r="C436" s="248"/>
      <c r="D436" s="248" t="s">
        <v>448</v>
      </c>
      <c r="E436" s="248">
        <v>60501</v>
      </c>
    </row>
    <row r="437" spans="1:5" ht="12.75" x14ac:dyDescent="0.2">
      <c r="A437" s="248">
        <v>60502</v>
      </c>
      <c r="B437" s="248" t="s">
        <v>223</v>
      </c>
      <c r="C437" s="248"/>
      <c r="D437" s="248" t="s">
        <v>223</v>
      </c>
      <c r="E437" s="248">
        <v>60502</v>
      </c>
    </row>
    <row r="438" spans="1:5" ht="12.75" x14ac:dyDescent="0.2">
      <c r="A438" s="248">
        <v>60503</v>
      </c>
      <c r="B438" s="248" t="s">
        <v>274</v>
      </c>
      <c r="C438" s="248"/>
      <c r="D438" s="248" t="s">
        <v>274</v>
      </c>
      <c r="E438" s="248">
        <v>60503</v>
      </c>
    </row>
    <row r="439" spans="1:5" ht="12.75" x14ac:dyDescent="0.2">
      <c r="A439" s="248">
        <v>60504</v>
      </c>
      <c r="B439" s="248" t="s">
        <v>599</v>
      </c>
      <c r="C439" s="248"/>
      <c r="D439" s="248" t="s">
        <v>599</v>
      </c>
      <c r="E439" s="248">
        <v>60504</v>
      </c>
    </row>
    <row r="440" spans="1:5" ht="12.75" x14ac:dyDescent="0.2">
      <c r="A440" s="248">
        <v>60505</v>
      </c>
      <c r="B440" s="248" t="s">
        <v>357</v>
      </c>
      <c r="C440" s="248"/>
      <c r="D440" s="248" t="s">
        <v>357</v>
      </c>
      <c r="E440" s="248">
        <v>60505</v>
      </c>
    </row>
    <row r="441" spans="1:5" ht="12.75" x14ac:dyDescent="0.2">
      <c r="A441" s="248">
        <v>60506</v>
      </c>
      <c r="B441" s="248" t="s">
        <v>628</v>
      </c>
      <c r="C441" s="248"/>
      <c r="D441" s="248" t="s">
        <v>628</v>
      </c>
      <c r="E441" s="248">
        <v>60506</v>
      </c>
    </row>
    <row r="442" spans="1:5" ht="12.75" x14ac:dyDescent="0.2">
      <c r="A442" s="248">
        <v>60601</v>
      </c>
      <c r="B442" s="248" t="s">
        <v>798</v>
      </c>
      <c r="C442" s="248"/>
      <c r="D442" s="248" t="s">
        <v>798</v>
      </c>
      <c r="E442" s="248">
        <v>60601</v>
      </c>
    </row>
    <row r="443" spans="1:5" ht="12.75" x14ac:dyDescent="0.2">
      <c r="A443" s="248">
        <v>60602</v>
      </c>
      <c r="B443" s="248" t="s">
        <v>799</v>
      </c>
      <c r="C443" s="248"/>
      <c r="D443" s="248" t="s">
        <v>799</v>
      </c>
      <c r="E443" s="248">
        <v>60602</v>
      </c>
    </row>
    <row r="444" spans="1:5" ht="12.75" x14ac:dyDescent="0.2">
      <c r="A444" s="248">
        <v>60603</v>
      </c>
      <c r="B444" s="248" t="s">
        <v>800</v>
      </c>
      <c r="C444" s="248"/>
      <c r="D444" s="248" t="s">
        <v>800</v>
      </c>
      <c r="E444" s="248">
        <v>60603</v>
      </c>
    </row>
    <row r="445" spans="1:5" ht="12.75" x14ac:dyDescent="0.2">
      <c r="A445" s="248">
        <v>60701</v>
      </c>
      <c r="B445" s="248" t="s">
        <v>198</v>
      </c>
      <c r="C445" s="248"/>
      <c r="D445" s="248" t="s">
        <v>198</v>
      </c>
      <c r="E445" s="248">
        <v>60701</v>
      </c>
    </row>
    <row r="446" spans="1:5" ht="12.75" x14ac:dyDescent="0.2">
      <c r="A446" s="248">
        <v>60703</v>
      </c>
      <c r="B446" s="248" t="s">
        <v>583</v>
      </c>
      <c r="C446" s="248"/>
      <c r="D446" s="248" t="s">
        <v>583</v>
      </c>
      <c r="E446" s="248">
        <v>60703</v>
      </c>
    </row>
    <row r="447" spans="1:5" ht="12.75" x14ac:dyDescent="0.2">
      <c r="A447" s="248">
        <v>60704</v>
      </c>
      <c r="B447" s="248" t="s">
        <v>604</v>
      </c>
      <c r="C447" s="248"/>
      <c r="D447" s="248" t="s">
        <v>604</v>
      </c>
      <c r="E447" s="248">
        <v>60704</v>
      </c>
    </row>
    <row r="448" spans="1:5" ht="12.75" x14ac:dyDescent="0.2">
      <c r="A448" s="248">
        <v>60801</v>
      </c>
      <c r="B448" s="248" t="s">
        <v>199</v>
      </c>
      <c r="C448" s="248"/>
      <c r="D448" s="248" t="s">
        <v>199</v>
      </c>
      <c r="E448" s="248">
        <v>60801</v>
      </c>
    </row>
    <row r="449" spans="1:5" ht="12.75" x14ac:dyDescent="0.2">
      <c r="A449" s="248">
        <v>60802</v>
      </c>
      <c r="B449" s="248" t="s">
        <v>232</v>
      </c>
      <c r="C449" s="248"/>
      <c r="D449" s="248" t="s">
        <v>232</v>
      </c>
      <c r="E449" s="248">
        <v>60802</v>
      </c>
    </row>
    <row r="450" spans="1:5" ht="12.75" x14ac:dyDescent="0.2">
      <c r="A450" s="248">
        <v>60803</v>
      </c>
      <c r="B450" s="248" t="s">
        <v>801</v>
      </c>
      <c r="C450" s="248"/>
      <c r="D450" s="248" t="s">
        <v>801</v>
      </c>
      <c r="E450" s="248">
        <v>60803</v>
      </c>
    </row>
    <row r="451" spans="1:5" ht="12.75" x14ac:dyDescent="0.2">
      <c r="A451" s="248">
        <v>60804</v>
      </c>
      <c r="B451" s="248" t="s">
        <v>340</v>
      </c>
      <c r="C451" s="248"/>
      <c r="D451" s="248" t="s">
        <v>340</v>
      </c>
      <c r="E451" s="248">
        <v>60804</v>
      </c>
    </row>
    <row r="452" spans="1:5" ht="12.75" x14ac:dyDescent="0.2">
      <c r="A452" s="248">
        <v>60805</v>
      </c>
      <c r="B452" s="248" t="s">
        <v>359</v>
      </c>
      <c r="C452" s="248"/>
      <c r="D452" s="248" t="s">
        <v>359</v>
      </c>
      <c r="E452" s="248">
        <v>60805</v>
      </c>
    </row>
    <row r="453" spans="1:5" ht="12.75" x14ac:dyDescent="0.2">
      <c r="A453" s="248">
        <v>60806</v>
      </c>
      <c r="B453" s="248" t="s">
        <v>802</v>
      </c>
      <c r="C453" s="248"/>
      <c r="D453" s="248" t="s">
        <v>802</v>
      </c>
      <c r="E453" s="248">
        <v>60806</v>
      </c>
    </row>
    <row r="454" spans="1:5" ht="12.75" x14ac:dyDescent="0.2">
      <c r="A454" s="248">
        <v>60901</v>
      </c>
      <c r="B454" s="248" t="s">
        <v>203</v>
      </c>
      <c r="C454" s="248"/>
      <c r="D454" s="248" t="s">
        <v>203</v>
      </c>
      <c r="E454" s="248">
        <v>60901</v>
      </c>
    </row>
    <row r="455" spans="1:5" ht="12.75" x14ac:dyDescent="0.2">
      <c r="A455" s="248">
        <v>61001</v>
      </c>
      <c r="B455" s="248" t="s">
        <v>206</v>
      </c>
      <c r="C455" s="248"/>
      <c r="D455" s="248" t="s">
        <v>206</v>
      </c>
      <c r="E455" s="248">
        <v>61001</v>
      </c>
    </row>
    <row r="456" spans="1:5" ht="12.75" x14ac:dyDescent="0.2">
      <c r="A456" s="248">
        <v>61002</v>
      </c>
      <c r="B456" s="248" t="s">
        <v>242</v>
      </c>
      <c r="C456" s="248"/>
      <c r="D456" s="248" t="s">
        <v>242</v>
      </c>
      <c r="E456" s="248">
        <v>61002</v>
      </c>
    </row>
    <row r="457" spans="1:5" ht="12.75" x14ac:dyDescent="0.2">
      <c r="A457" s="248">
        <v>61003</v>
      </c>
      <c r="B457" s="248" t="s">
        <v>294</v>
      </c>
      <c r="C457" s="248"/>
      <c r="D457" s="248" t="s">
        <v>294</v>
      </c>
      <c r="E457" s="248">
        <v>61003</v>
      </c>
    </row>
    <row r="458" spans="1:5" ht="12.75" x14ac:dyDescent="0.2">
      <c r="A458" s="248">
        <v>61004</v>
      </c>
      <c r="B458" s="248" t="s">
        <v>343</v>
      </c>
      <c r="C458" s="248"/>
      <c r="D458" s="248" t="s">
        <v>343</v>
      </c>
      <c r="E458" s="248">
        <v>61004</v>
      </c>
    </row>
    <row r="459" spans="1:5" ht="12.75" x14ac:dyDescent="0.2">
      <c r="A459" s="248">
        <v>61101</v>
      </c>
      <c r="B459" s="248" t="s">
        <v>487</v>
      </c>
      <c r="C459" s="248"/>
      <c r="D459" s="248" t="s">
        <v>487</v>
      </c>
      <c r="E459" s="248">
        <v>61101</v>
      </c>
    </row>
    <row r="460" spans="1:5" ht="12.75" x14ac:dyDescent="0.2">
      <c r="A460" s="248">
        <v>61102</v>
      </c>
      <c r="B460" s="248" t="s">
        <v>554</v>
      </c>
      <c r="C460" s="248"/>
      <c r="D460" s="248" t="s">
        <v>554</v>
      </c>
      <c r="E460" s="248">
        <v>61102</v>
      </c>
    </row>
    <row r="461" spans="1:5" ht="12.75" x14ac:dyDescent="0.2">
      <c r="A461" s="248">
        <v>61103</v>
      </c>
      <c r="B461" s="248" t="s">
        <v>677</v>
      </c>
      <c r="C461" s="248"/>
      <c r="D461" s="248" t="s">
        <v>677</v>
      </c>
      <c r="E461" s="248">
        <v>61103</v>
      </c>
    </row>
    <row r="462" spans="1:5" ht="12.75" x14ac:dyDescent="0.2">
      <c r="A462" s="248">
        <v>61201</v>
      </c>
      <c r="B462" s="248" t="s">
        <v>676</v>
      </c>
      <c r="C462" s="248"/>
      <c r="D462" s="248" t="s">
        <v>676</v>
      </c>
      <c r="E462" s="248">
        <v>61201</v>
      </c>
    </row>
    <row r="463" spans="1:5" ht="12.75" x14ac:dyDescent="0.2">
      <c r="A463" s="248">
        <v>61301</v>
      </c>
      <c r="B463" s="248" t="s">
        <v>680</v>
      </c>
      <c r="C463" s="248"/>
      <c r="D463" s="248" t="s">
        <v>680</v>
      </c>
      <c r="E463" s="248">
        <v>61301</v>
      </c>
    </row>
    <row r="464" spans="1:5" ht="12.75" x14ac:dyDescent="0.2">
      <c r="A464" s="248">
        <v>70101</v>
      </c>
      <c r="B464" s="248" t="s">
        <v>412</v>
      </c>
      <c r="C464" s="248"/>
      <c r="D464" s="248" t="s">
        <v>412</v>
      </c>
      <c r="E464" s="248">
        <v>70101</v>
      </c>
    </row>
    <row r="465" spans="1:5" ht="12.75" x14ac:dyDescent="0.2">
      <c r="A465" s="248">
        <v>70102</v>
      </c>
      <c r="B465" s="248" t="s">
        <v>499</v>
      </c>
      <c r="C465" s="248"/>
      <c r="D465" s="248" t="s">
        <v>499</v>
      </c>
      <c r="E465" s="248">
        <v>70102</v>
      </c>
    </row>
    <row r="466" spans="1:5" ht="12.75" x14ac:dyDescent="0.2">
      <c r="A466" s="248">
        <v>70103</v>
      </c>
      <c r="B466" s="248" t="s">
        <v>562</v>
      </c>
      <c r="C466" s="248"/>
      <c r="D466" s="248" t="s">
        <v>562</v>
      </c>
      <c r="E466" s="248">
        <v>70103</v>
      </c>
    </row>
    <row r="467" spans="1:5" ht="12.75" x14ac:dyDescent="0.2">
      <c r="A467" s="248">
        <v>70104</v>
      </c>
      <c r="B467" s="248" t="s">
        <v>589</v>
      </c>
      <c r="C467" s="248"/>
      <c r="D467" s="248" t="s">
        <v>589</v>
      </c>
      <c r="E467" s="248">
        <v>70104</v>
      </c>
    </row>
    <row r="468" spans="1:5" ht="12.75" x14ac:dyDescent="0.2">
      <c r="A468" s="248">
        <v>70201</v>
      </c>
      <c r="B468" s="248" t="s">
        <v>423</v>
      </c>
      <c r="C468" s="248"/>
      <c r="D468" s="248" t="s">
        <v>423</v>
      </c>
      <c r="E468" s="248">
        <v>70201</v>
      </c>
    </row>
    <row r="469" spans="1:5" ht="12.75" x14ac:dyDescent="0.2">
      <c r="A469" s="248">
        <v>70202</v>
      </c>
      <c r="B469" s="248" t="s">
        <v>507</v>
      </c>
      <c r="C469" s="248"/>
      <c r="D469" s="248" t="s">
        <v>507</v>
      </c>
      <c r="E469" s="248">
        <v>70202</v>
      </c>
    </row>
    <row r="470" spans="1:5" ht="12.75" x14ac:dyDescent="0.2">
      <c r="A470" s="248">
        <v>70203</v>
      </c>
      <c r="B470" s="248" t="s">
        <v>803</v>
      </c>
      <c r="C470" s="248"/>
      <c r="D470" s="248" t="s">
        <v>803</v>
      </c>
      <c r="E470" s="248">
        <v>70203</v>
      </c>
    </row>
    <row r="471" spans="1:5" ht="12.75" x14ac:dyDescent="0.2">
      <c r="A471" s="248">
        <v>70204</v>
      </c>
      <c r="B471" s="248" t="s">
        <v>591</v>
      </c>
      <c r="C471" s="248"/>
      <c r="D471" s="248" t="s">
        <v>591</v>
      </c>
      <c r="E471" s="248">
        <v>70204</v>
      </c>
    </row>
    <row r="472" spans="1:5" ht="12.75" x14ac:dyDescent="0.2">
      <c r="A472" s="248">
        <v>70205</v>
      </c>
      <c r="B472" s="248" t="s">
        <v>615</v>
      </c>
      <c r="C472" s="248"/>
      <c r="D472" s="248" t="s">
        <v>615</v>
      </c>
      <c r="E472" s="248">
        <v>70205</v>
      </c>
    </row>
    <row r="473" spans="1:5" ht="12.75" x14ac:dyDescent="0.2">
      <c r="A473" s="248">
        <v>70206</v>
      </c>
      <c r="B473" s="248" t="s">
        <v>626</v>
      </c>
      <c r="C473" s="248"/>
      <c r="D473" s="248" t="s">
        <v>626</v>
      </c>
      <c r="E473" s="248">
        <v>70206</v>
      </c>
    </row>
    <row r="474" spans="1:5" ht="12.75" x14ac:dyDescent="0.2">
      <c r="A474" s="248">
        <v>70207</v>
      </c>
      <c r="B474" s="248" t="s">
        <v>630</v>
      </c>
      <c r="C474" s="248"/>
      <c r="D474" s="248" t="s">
        <v>630</v>
      </c>
      <c r="E474" s="248">
        <v>70207</v>
      </c>
    </row>
    <row r="475" spans="1:5" ht="12.75" x14ac:dyDescent="0.2">
      <c r="A475" s="248">
        <v>70301</v>
      </c>
      <c r="B475" s="248" t="s">
        <v>181</v>
      </c>
      <c r="C475" s="248"/>
      <c r="D475" s="248" t="s">
        <v>181</v>
      </c>
      <c r="E475" s="248">
        <v>70301</v>
      </c>
    </row>
    <row r="476" spans="1:5" ht="12.75" x14ac:dyDescent="0.2">
      <c r="A476" s="248">
        <v>70302</v>
      </c>
      <c r="B476" s="248" t="s">
        <v>217</v>
      </c>
      <c r="C476" s="248"/>
      <c r="D476" s="248" t="s">
        <v>217</v>
      </c>
      <c r="E476" s="248">
        <v>70302</v>
      </c>
    </row>
    <row r="477" spans="1:5" ht="12.75" x14ac:dyDescent="0.2">
      <c r="A477" s="248">
        <v>70303</v>
      </c>
      <c r="B477" s="248" t="s">
        <v>262</v>
      </c>
      <c r="C477" s="248"/>
      <c r="D477" s="248" t="s">
        <v>262</v>
      </c>
      <c r="E477" s="248">
        <v>70303</v>
      </c>
    </row>
    <row r="478" spans="1:5" ht="12.75" x14ac:dyDescent="0.2">
      <c r="A478" s="248">
        <v>70304</v>
      </c>
      <c r="B478" s="248" t="s">
        <v>318</v>
      </c>
      <c r="C478" s="248"/>
      <c r="D478" s="248" t="s">
        <v>318</v>
      </c>
      <c r="E478" s="248">
        <v>70304</v>
      </c>
    </row>
    <row r="479" spans="1:5" ht="12.75" x14ac:dyDescent="0.2">
      <c r="A479" s="248">
        <v>70305</v>
      </c>
      <c r="B479" s="248" t="s">
        <v>804</v>
      </c>
      <c r="C479" s="248"/>
      <c r="D479" s="248" t="s">
        <v>804</v>
      </c>
      <c r="E479" s="248">
        <v>70305</v>
      </c>
    </row>
    <row r="480" spans="1:5" ht="12.75" x14ac:dyDescent="0.2">
      <c r="A480" s="248">
        <v>70306</v>
      </c>
      <c r="B480" s="248" t="s">
        <v>627</v>
      </c>
      <c r="C480" s="248"/>
      <c r="D480" s="248" t="s">
        <v>627</v>
      </c>
      <c r="E480" s="248">
        <v>70306</v>
      </c>
    </row>
    <row r="481" spans="1:5" ht="12.75" x14ac:dyDescent="0.2">
      <c r="A481" s="248">
        <v>70307</v>
      </c>
      <c r="B481" s="248" t="s">
        <v>633</v>
      </c>
      <c r="C481" s="248"/>
      <c r="D481" s="248" t="s">
        <v>633</v>
      </c>
      <c r="E481" s="248">
        <v>70307</v>
      </c>
    </row>
    <row r="482" spans="1:5" ht="12.75" x14ac:dyDescent="0.2">
      <c r="A482" s="248">
        <v>70401</v>
      </c>
      <c r="B482" s="248" t="s">
        <v>185</v>
      </c>
      <c r="C482" s="248"/>
      <c r="D482" s="248" t="s">
        <v>185</v>
      </c>
      <c r="E482" s="248">
        <v>70401</v>
      </c>
    </row>
    <row r="483" spans="1:5" ht="12.75" x14ac:dyDescent="0.2">
      <c r="A483" s="248">
        <v>70402</v>
      </c>
      <c r="B483" s="248" t="s">
        <v>219</v>
      </c>
      <c r="C483" s="248"/>
      <c r="D483" s="248" t="s">
        <v>219</v>
      </c>
      <c r="E483" s="248">
        <v>70402</v>
      </c>
    </row>
    <row r="484" spans="1:5" ht="12.75" x14ac:dyDescent="0.2">
      <c r="A484" s="248">
        <v>70403</v>
      </c>
      <c r="B484" s="248" t="s">
        <v>268</v>
      </c>
      <c r="C484" s="248"/>
      <c r="D484" s="248" t="s">
        <v>268</v>
      </c>
      <c r="E484" s="248">
        <v>70403</v>
      </c>
    </row>
    <row r="485" spans="1:5" ht="12.75" x14ac:dyDescent="0.2">
      <c r="A485" s="248">
        <v>70404</v>
      </c>
      <c r="B485" s="248" t="s">
        <v>323</v>
      </c>
      <c r="C485" s="248"/>
      <c r="D485" s="248" t="s">
        <v>323</v>
      </c>
      <c r="E485" s="248">
        <v>70404</v>
      </c>
    </row>
    <row r="486" spans="1:5" ht="12.75" x14ac:dyDescent="0.2">
      <c r="A486" s="248">
        <v>70501</v>
      </c>
      <c r="B486" s="248" t="s">
        <v>190</v>
      </c>
      <c r="C486" s="248"/>
      <c r="D486" s="248" t="s">
        <v>190</v>
      </c>
      <c r="E486" s="248">
        <v>70501</v>
      </c>
    </row>
    <row r="487" spans="1:5" ht="12.75" x14ac:dyDescent="0.2">
      <c r="A487" s="248">
        <v>70502</v>
      </c>
      <c r="B487" s="248" t="s">
        <v>535</v>
      </c>
      <c r="C487" s="248"/>
      <c r="D487" s="248" t="s">
        <v>535</v>
      </c>
      <c r="E487" s="248">
        <v>70502</v>
      </c>
    </row>
    <row r="488" spans="1:5" ht="12.75" x14ac:dyDescent="0.2">
      <c r="A488" s="248">
        <v>70503</v>
      </c>
      <c r="B488" s="248" t="s">
        <v>275</v>
      </c>
      <c r="C488" s="248"/>
      <c r="D488" s="248" t="s">
        <v>275</v>
      </c>
      <c r="E488" s="248">
        <v>70503</v>
      </c>
    </row>
    <row r="489" spans="1:5" ht="12.75" x14ac:dyDescent="0.2">
      <c r="A489" s="248">
        <v>70601</v>
      </c>
      <c r="B489" s="248" t="s">
        <v>456</v>
      </c>
      <c r="C489" s="248"/>
      <c r="D489" s="248" t="s">
        <v>456</v>
      </c>
      <c r="E489" s="248">
        <v>70601</v>
      </c>
    </row>
    <row r="490" spans="1:5" ht="12.75" x14ac:dyDescent="0.2">
      <c r="A490" s="248">
        <v>70602</v>
      </c>
      <c r="B490" s="248" t="s">
        <v>542</v>
      </c>
      <c r="C490" s="248"/>
      <c r="D490" s="248" t="s">
        <v>542</v>
      </c>
      <c r="E490" s="248">
        <v>70602</v>
      </c>
    </row>
    <row r="491" spans="1:5" ht="12.75" x14ac:dyDescent="0.2">
      <c r="A491" s="248">
        <v>70603</v>
      </c>
      <c r="B491" s="248" t="s">
        <v>579</v>
      </c>
      <c r="C491" s="248"/>
      <c r="D491" s="248" t="s">
        <v>579</v>
      </c>
      <c r="E491" s="248">
        <v>70603</v>
      </c>
    </row>
    <row r="492" spans="1:5" ht="12.75" x14ac:dyDescent="0.2">
      <c r="A492" s="248">
        <v>70604</v>
      </c>
      <c r="B492" s="248" t="s">
        <v>603</v>
      </c>
      <c r="C492" s="248"/>
      <c r="D492" s="248" t="s">
        <v>603</v>
      </c>
      <c r="E492" s="248">
        <v>70604</v>
      </c>
    </row>
    <row r="493" spans="1:5" ht="12.75" x14ac:dyDescent="0.2">
      <c r="A493" s="249">
        <v>70605</v>
      </c>
      <c r="B493" s="248" t="s">
        <v>620</v>
      </c>
      <c r="C493" s="248"/>
      <c r="D493" s="248" t="s">
        <v>620</v>
      </c>
      <c r="E493" s="249">
        <v>70605</v>
      </c>
    </row>
  </sheetData>
  <sheetProtection algorithmName="SHA-512" hashValue="NhiLaeBN8zuxYecTlWSkfmUq8kx9rNU9uDTDzEPt8wdYywcVeH5gqNKwCZ0jiQl9xYWGVvqHKBzNlMJHKF34qA==" saltValue="FVdRokciiTcCZ3G3MuEMdQ==" spinCount="100000" sheet="1" objects="1" scenarios="1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D376-3AAA-4ED1-A742-B44A11F81EAB}">
  <sheetPr codeName="Hoja20">
    <tabColor theme="5" tint="0.79998168889431442"/>
    <pageSetUpPr fitToPage="1"/>
  </sheetPr>
  <dimension ref="A1:N29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44.42578125" style="9" customWidth="1"/>
    <col min="3" max="14" width="7.7109375" style="9" customWidth="1"/>
    <col min="15" max="16384" width="11.42578125" style="9"/>
  </cols>
  <sheetData>
    <row r="1" spans="1:14" ht="18" customHeight="1" x14ac:dyDescent="0.3">
      <c r="A1" s="367">
        <v>1</v>
      </c>
      <c r="B1" s="88" t="s">
        <v>401</v>
      </c>
      <c r="C1" s="220"/>
      <c r="D1" s="220"/>
    </row>
    <row r="2" spans="1:14" ht="26.25" x14ac:dyDescent="0.4">
      <c r="A2" s="367">
        <v>2</v>
      </c>
      <c r="B2" s="221" t="s">
        <v>137</v>
      </c>
      <c r="C2" s="220"/>
      <c r="D2" s="220"/>
    </row>
    <row r="3" spans="1:14" ht="18" customHeight="1" x14ac:dyDescent="0.3">
      <c r="A3" s="367">
        <v>3</v>
      </c>
      <c r="B3" s="88" t="s">
        <v>889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19.5" thickBot="1" x14ac:dyDescent="0.35">
      <c r="A4" s="367">
        <v>4</v>
      </c>
      <c r="B4" s="365" t="s">
        <v>869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4" ht="22.5" customHeight="1" thickTop="1" x14ac:dyDescent="0.25">
      <c r="A5" s="367">
        <v>5</v>
      </c>
      <c r="B5" s="417" t="s">
        <v>883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14" ht="32.25" customHeight="1" thickBot="1" x14ac:dyDescent="0.3">
      <c r="A6" s="367">
        <v>6</v>
      </c>
      <c r="B6" s="418"/>
      <c r="C6" s="205" t="s">
        <v>0</v>
      </c>
      <c r="D6" s="66" t="s">
        <v>120</v>
      </c>
      <c r="E6" s="206" t="s">
        <v>121</v>
      </c>
      <c r="F6" s="207" t="s">
        <v>0</v>
      </c>
      <c r="G6" s="66" t="s">
        <v>120</v>
      </c>
      <c r="H6" s="208" t="s">
        <v>121</v>
      </c>
      <c r="I6" s="207" t="s">
        <v>0</v>
      </c>
      <c r="J6" s="66" t="s">
        <v>120</v>
      </c>
      <c r="K6" s="208" t="s">
        <v>121</v>
      </c>
      <c r="L6" s="206" t="s">
        <v>0</v>
      </c>
      <c r="M6" s="66" t="s">
        <v>120</v>
      </c>
      <c r="N6" s="206" t="s">
        <v>121</v>
      </c>
    </row>
    <row r="7" spans="1:14" ht="23.25" customHeight="1" thickTop="1" x14ac:dyDescent="0.25">
      <c r="A7" s="367">
        <v>7</v>
      </c>
      <c r="B7" s="292" t="s">
        <v>884</v>
      </c>
      <c r="C7" s="96">
        <f t="shared" ref="C7:C19" si="0">D7+E7</f>
        <v>0</v>
      </c>
      <c r="D7" s="98">
        <f>G7+J7+M7</f>
        <v>0</v>
      </c>
      <c r="E7" s="162">
        <f>+H7+K7+N7</f>
        <v>0</v>
      </c>
      <c r="F7" s="210">
        <f t="shared" ref="F7:F19" si="1">+G7+H7</f>
        <v>0</v>
      </c>
      <c r="G7" s="276"/>
      <c r="H7" s="277"/>
      <c r="I7" s="210">
        <f t="shared" ref="I7:I19" si="2">+J7+K7</f>
        <v>0</v>
      </c>
      <c r="J7" s="276"/>
      <c r="K7" s="277"/>
      <c r="L7" s="210">
        <f t="shared" ref="L7:L19" si="3">+M7+N7</f>
        <v>0</v>
      </c>
      <c r="M7" s="276"/>
      <c r="N7" s="282"/>
    </row>
    <row r="8" spans="1:14" ht="23.25" customHeight="1" x14ac:dyDescent="0.25">
      <c r="A8" s="367">
        <v>8</v>
      </c>
      <c r="B8" s="292" t="s">
        <v>885</v>
      </c>
      <c r="C8" s="102">
        <f t="shared" si="0"/>
        <v>0</v>
      </c>
      <c r="D8" s="111">
        <f t="shared" ref="D8:D19" si="4">G8+J8+M8</f>
        <v>0</v>
      </c>
      <c r="E8" s="192">
        <f t="shared" ref="E8:E19" si="5">+H8+K8+N8</f>
        <v>0</v>
      </c>
      <c r="F8" s="186">
        <f t="shared" si="1"/>
        <v>0</v>
      </c>
      <c r="G8" s="278"/>
      <c r="H8" s="279"/>
      <c r="I8" s="186">
        <f t="shared" si="2"/>
        <v>0</v>
      </c>
      <c r="J8" s="278"/>
      <c r="K8" s="279"/>
      <c r="L8" s="186">
        <f t="shared" si="3"/>
        <v>0</v>
      </c>
      <c r="M8" s="278"/>
      <c r="N8" s="283"/>
    </row>
    <row r="9" spans="1:14" ht="23.25" customHeight="1" x14ac:dyDescent="0.25">
      <c r="A9" s="367">
        <v>9</v>
      </c>
      <c r="B9" s="292" t="s">
        <v>886</v>
      </c>
      <c r="C9" s="102">
        <f t="shared" si="0"/>
        <v>0</v>
      </c>
      <c r="D9" s="111">
        <f t="shared" si="4"/>
        <v>0</v>
      </c>
      <c r="E9" s="192">
        <f t="shared" si="5"/>
        <v>0</v>
      </c>
      <c r="F9" s="186">
        <f t="shared" si="1"/>
        <v>0</v>
      </c>
      <c r="G9" s="278"/>
      <c r="H9" s="279"/>
      <c r="I9" s="186">
        <f t="shared" si="2"/>
        <v>0</v>
      </c>
      <c r="J9" s="278"/>
      <c r="K9" s="279"/>
      <c r="L9" s="186">
        <f t="shared" si="3"/>
        <v>0</v>
      </c>
      <c r="M9" s="278"/>
      <c r="N9" s="283"/>
    </row>
    <row r="10" spans="1:14" ht="23.25" customHeight="1" x14ac:dyDescent="0.25">
      <c r="A10" s="367">
        <v>10</v>
      </c>
      <c r="B10" s="292" t="s">
        <v>887</v>
      </c>
      <c r="C10" s="102">
        <f t="shared" si="0"/>
        <v>0</v>
      </c>
      <c r="D10" s="111">
        <f t="shared" si="4"/>
        <v>0</v>
      </c>
      <c r="E10" s="192">
        <f t="shared" si="5"/>
        <v>0</v>
      </c>
      <c r="F10" s="186">
        <f t="shared" si="1"/>
        <v>0</v>
      </c>
      <c r="G10" s="278"/>
      <c r="H10" s="279"/>
      <c r="I10" s="186">
        <f t="shared" si="2"/>
        <v>0</v>
      </c>
      <c r="J10" s="278"/>
      <c r="K10" s="279"/>
      <c r="L10" s="186">
        <f t="shared" si="3"/>
        <v>0</v>
      </c>
      <c r="M10" s="278"/>
      <c r="N10" s="283"/>
    </row>
    <row r="11" spans="1:14" ht="23.25" customHeight="1" x14ac:dyDescent="0.25">
      <c r="A11" s="367">
        <v>11</v>
      </c>
      <c r="B11" s="292" t="s">
        <v>871</v>
      </c>
      <c r="C11" s="102">
        <f t="shared" si="0"/>
        <v>0</v>
      </c>
      <c r="D11" s="111">
        <f t="shared" si="4"/>
        <v>0</v>
      </c>
      <c r="E11" s="192">
        <f t="shared" si="5"/>
        <v>0</v>
      </c>
      <c r="F11" s="186">
        <f t="shared" si="1"/>
        <v>0</v>
      </c>
      <c r="G11" s="278"/>
      <c r="H11" s="279"/>
      <c r="I11" s="186">
        <f t="shared" si="2"/>
        <v>0</v>
      </c>
      <c r="J11" s="278"/>
      <c r="K11" s="279"/>
      <c r="L11" s="186">
        <f t="shared" si="3"/>
        <v>0</v>
      </c>
      <c r="M11" s="278"/>
      <c r="N11" s="283"/>
    </row>
    <row r="12" spans="1:14" ht="23.25" customHeight="1" x14ac:dyDescent="0.25">
      <c r="A12" s="367">
        <v>12</v>
      </c>
      <c r="B12" s="292" t="s">
        <v>872</v>
      </c>
      <c r="C12" s="102">
        <f t="shared" si="0"/>
        <v>0</v>
      </c>
      <c r="D12" s="111">
        <f t="shared" si="4"/>
        <v>0</v>
      </c>
      <c r="E12" s="192">
        <f t="shared" si="5"/>
        <v>0</v>
      </c>
      <c r="F12" s="186">
        <f t="shared" si="1"/>
        <v>0</v>
      </c>
      <c r="G12" s="278"/>
      <c r="H12" s="279"/>
      <c r="I12" s="186">
        <f t="shared" si="2"/>
        <v>0</v>
      </c>
      <c r="J12" s="278"/>
      <c r="K12" s="279"/>
      <c r="L12" s="186">
        <f t="shared" si="3"/>
        <v>0</v>
      </c>
      <c r="M12" s="278"/>
      <c r="N12" s="283"/>
    </row>
    <row r="13" spans="1:14" ht="23.25" customHeight="1" x14ac:dyDescent="0.25">
      <c r="A13" s="367">
        <v>13</v>
      </c>
      <c r="B13" s="292" t="s">
        <v>873</v>
      </c>
      <c r="C13" s="102">
        <f t="shared" si="0"/>
        <v>0</v>
      </c>
      <c r="D13" s="111">
        <f t="shared" si="4"/>
        <v>0</v>
      </c>
      <c r="E13" s="192">
        <f t="shared" si="5"/>
        <v>0</v>
      </c>
      <c r="F13" s="186">
        <f t="shared" si="1"/>
        <v>0</v>
      </c>
      <c r="G13" s="278"/>
      <c r="H13" s="279"/>
      <c r="I13" s="186">
        <f t="shared" si="2"/>
        <v>0</v>
      </c>
      <c r="J13" s="278"/>
      <c r="K13" s="279"/>
      <c r="L13" s="186">
        <f t="shared" si="3"/>
        <v>0</v>
      </c>
      <c r="M13" s="278"/>
      <c r="N13" s="283"/>
    </row>
    <row r="14" spans="1:14" ht="23.25" customHeight="1" x14ac:dyDescent="0.25">
      <c r="A14" s="367">
        <v>14</v>
      </c>
      <c r="B14" s="292" t="s">
        <v>874</v>
      </c>
      <c r="C14" s="102">
        <f t="shared" si="0"/>
        <v>0</v>
      </c>
      <c r="D14" s="111">
        <f t="shared" si="4"/>
        <v>0</v>
      </c>
      <c r="E14" s="192">
        <f t="shared" si="5"/>
        <v>0</v>
      </c>
      <c r="F14" s="186">
        <f t="shared" si="1"/>
        <v>0</v>
      </c>
      <c r="G14" s="278"/>
      <c r="H14" s="279"/>
      <c r="I14" s="186">
        <f t="shared" si="2"/>
        <v>0</v>
      </c>
      <c r="J14" s="278"/>
      <c r="K14" s="279"/>
      <c r="L14" s="186">
        <f t="shared" si="3"/>
        <v>0</v>
      </c>
      <c r="M14" s="278"/>
      <c r="N14" s="283"/>
    </row>
    <row r="15" spans="1:14" ht="23.25" customHeight="1" x14ac:dyDescent="0.25">
      <c r="A15" s="367">
        <v>15</v>
      </c>
      <c r="B15" s="292" t="s">
        <v>875</v>
      </c>
      <c r="C15" s="102">
        <f t="shared" si="0"/>
        <v>0</v>
      </c>
      <c r="D15" s="111">
        <f t="shared" si="4"/>
        <v>0</v>
      </c>
      <c r="E15" s="192">
        <f t="shared" si="5"/>
        <v>0</v>
      </c>
      <c r="F15" s="186">
        <f t="shared" si="1"/>
        <v>0</v>
      </c>
      <c r="G15" s="278"/>
      <c r="H15" s="279"/>
      <c r="I15" s="186">
        <f t="shared" si="2"/>
        <v>0</v>
      </c>
      <c r="J15" s="278"/>
      <c r="K15" s="279"/>
      <c r="L15" s="186">
        <f t="shared" si="3"/>
        <v>0</v>
      </c>
      <c r="M15" s="278"/>
      <c r="N15" s="283"/>
    </row>
    <row r="16" spans="1:14" ht="23.25" customHeight="1" x14ac:dyDescent="0.25">
      <c r="A16" s="367">
        <v>16</v>
      </c>
      <c r="B16" s="292" t="s">
        <v>876</v>
      </c>
      <c r="C16" s="102">
        <f t="shared" si="0"/>
        <v>0</v>
      </c>
      <c r="D16" s="111">
        <f t="shared" si="4"/>
        <v>0</v>
      </c>
      <c r="E16" s="192">
        <f t="shared" si="5"/>
        <v>0</v>
      </c>
      <c r="F16" s="186">
        <f t="shared" si="1"/>
        <v>0</v>
      </c>
      <c r="G16" s="278"/>
      <c r="H16" s="279"/>
      <c r="I16" s="186">
        <f t="shared" si="2"/>
        <v>0</v>
      </c>
      <c r="J16" s="278"/>
      <c r="K16" s="279"/>
      <c r="L16" s="186">
        <f t="shared" si="3"/>
        <v>0</v>
      </c>
      <c r="M16" s="278"/>
      <c r="N16" s="283"/>
    </row>
    <row r="17" spans="1:14" ht="23.25" customHeight="1" x14ac:dyDescent="0.25">
      <c r="A17" s="367">
        <v>17</v>
      </c>
      <c r="B17" s="292" t="s">
        <v>877</v>
      </c>
      <c r="C17" s="102">
        <f t="shared" si="0"/>
        <v>0</v>
      </c>
      <c r="D17" s="111">
        <f t="shared" si="4"/>
        <v>0</v>
      </c>
      <c r="E17" s="192">
        <f t="shared" si="5"/>
        <v>0</v>
      </c>
      <c r="F17" s="186">
        <f t="shared" si="1"/>
        <v>0</v>
      </c>
      <c r="G17" s="278"/>
      <c r="H17" s="279"/>
      <c r="I17" s="186">
        <f t="shared" si="2"/>
        <v>0</v>
      </c>
      <c r="J17" s="278"/>
      <c r="K17" s="279"/>
      <c r="L17" s="186">
        <f t="shared" si="3"/>
        <v>0</v>
      </c>
      <c r="M17" s="278"/>
      <c r="N17" s="283"/>
    </row>
    <row r="18" spans="1:14" ht="23.25" customHeight="1" x14ac:dyDescent="0.25">
      <c r="A18" s="367">
        <v>18</v>
      </c>
      <c r="B18" s="292" t="s">
        <v>879</v>
      </c>
      <c r="C18" s="102">
        <f t="shared" si="0"/>
        <v>0</v>
      </c>
      <c r="D18" s="111">
        <f t="shared" si="4"/>
        <v>0</v>
      </c>
      <c r="E18" s="192">
        <f t="shared" si="5"/>
        <v>0</v>
      </c>
      <c r="F18" s="186">
        <f t="shared" si="1"/>
        <v>0</v>
      </c>
      <c r="G18" s="278"/>
      <c r="H18" s="279"/>
      <c r="I18" s="186">
        <f t="shared" si="2"/>
        <v>0</v>
      </c>
      <c r="J18" s="278"/>
      <c r="K18" s="279"/>
      <c r="L18" s="186">
        <f t="shared" si="3"/>
        <v>0</v>
      </c>
      <c r="M18" s="278"/>
      <c r="N18" s="283"/>
    </row>
    <row r="19" spans="1:14" ht="23.25" customHeight="1" thickBot="1" x14ac:dyDescent="0.3">
      <c r="A19" s="367">
        <v>19</v>
      </c>
      <c r="B19" s="364" t="s">
        <v>888</v>
      </c>
      <c r="C19" s="126">
        <f t="shared" si="0"/>
        <v>0</v>
      </c>
      <c r="D19" s="214">
        <f t="shared" si="4"/>
        <v>0</v>
      </c>
      <c r="E19" s="215">
        <f t="shared" si="5"/>
        <v>0</v>
      </c>
      <c r="F19" s="216">
        <f t="shared" si="1"/>
        <v>0</v>
      </c>
      <c r="G19" s="265"/>
      <c r="H19" s="266"/>
      <c r="I19" s="216">
        <f t="shared" si="2"/>
        <v>0</v>
      </c>
      <c r="J19" s="265"/>
      <c r="K19" s="266"/>
      <c r="L19" s="216">
        <f t="shared" si="3"/>
        <v>0</v>
      </c>
      <c r="M19" s="265"/>
      <c r="N19" s="270"/>
    </row>
    <row r="20" spans="1:14" ht="15.75" thickTop="1" x14ac:dyDescent="0.25">
      <c r="A20" s="367">
        <v>20</v>
      </c>
      <c r="B20" s="127"/>
      <c r="F20" s="218"/>
      <c r="G20" s="51" t="str">
        <f>IF(OR(G7&gt;'Cuadro 5'!G7,G8&gt;'Cuadro 5'!G8,G9&gt;'Cuadro 5'!G9,G10&gt;'Cuadro 5'!G10,G11&gt;'Cuadro 5'!G11,G12&gt;'Cuadro 5'!G12,G13&gt;'Cuadro 5'!G13,G14&gt;'Cuadro 5'!G14,G15&gt;'Cuadro 5'!G15,G16&gt;'Cuadro 5'!G16,G17&gt;'Cuadro 5'!G17,G18&gt;'Cuadro 5'!G18,G19&gt;'Cuadro 4'!G13,G7&gt;'Cuadro 4'!G15,G8&gt;'Cuadro 4'!G15,G9&gt;'Cuadro 4'!G15,G10&gt;'Cuadro 4'!G15,G11&gt;'Cuadro 4'!G15,G12&gt;'Cuadro 4'!G15,G13&gt;'Cuadro 4'!G15,G14&gt;'Cuadro 4'!G15,G15&gt;'Cuadro 4'!G15,G16&gt;'Cuadro 4'!G15,G17&gt;'Cuadro 4'!G15,G18&gt;'Cuadro 4'!G15,),"XX","")</f>
        <v/>
      </c>
      <c r="H20" s="51" t="str">
        <f>IF(OR(H7&gt;'Cuadro 5'!H7,H8&gt;'Cuadro 5'!H8,H9&gt;'Cuadro 5'!H9,H10&gt;'Cuadro 5'!H10,H11&gt;'Cuadro 5'!H11,H12&gt;'Cuadro 5'!H12,H13&gt;'Cuadro 5'!H13,H14&gt;'Cuadro 5'!H14,H15&gt;'Cuadro 5'!H15,H16&gt;'Cuadro 5'!H16,H17&gt;'Cuadro 5'!H17,H18&gt;'Cuadro 5'!H18,H19&gt;'Cuadro 4'!H13,H7&gt;'Cuadro 4'!H15,H8&gt;'Cuadro 4'!H15,H9&gt;'Cuadro 4'!H15,H10&gt;'Cuadro 4'!H15,H11&gt;'Cuadro 4'!H15,H12&gt;'Cuadro 4'!H15,H13&gt;'Cuadro 4'!H15,H14&gt;'Cuadro 4'!H15,H15&gt;'Cuadro 4'!H15,H16&gt;'Cuadro 4'!H15,H17&gt;'Cuadro 4'!H15,H18&gt;'Cuadro 4'!H15,),"XX","")</f>
        <v/>
      </c>
      <c r="J20" s="51" t="str">
        <f>IF(OR(J7&gt;'Cuadro 5'!J7,J8&gt;'Cuadro 5'!J8,J9&gt;'Cuadro 5'!J9,J10&gt;'Cuadro 5'!J10,J11&gt;'Cuadro 5'!J11,J12&gt;'Cuadro 5'!J12,J13&gt;'Cuadro 5'!J13,J14&gt;'Cuadro 5'!J14,J15&gt;'Cuadro 5'!J15,J16&gt;'Cuadro 5'!J16,J17&gt;'Cuadro 5'!J17,J18&gt;'Cuadro 5'!J18,J19&gt;'Cuadro 4'!J13,J7&gt;'Cuadro 4'!J15,J8&gt;'Cuadro 4'!J15,J9&gt;'Cuadro 4'!J15,J10&gt;'Cuadro 4'!J15,J11&gt;'Cuadro 4'!J15,J12&gt;'Cuadro 4'!J15,J13&gt;'Cuadro 4'!J15,J14&gt;'Cuadro 4'!J15,J15&gt;'Cuadro 4'!J15,J16&gt;'Cuadro 4'!J15,J17&gt;'Cuadro 4'!J15,J18&gt;'Cuadro 4'!J15,),"XX","")</f>
        <v/>
      </c>
      <c r="K20" s="51" t="str">
        <f>IF(OR(K7&gt;'Cuadro 5'!K7,K8&gt;'Cuadro 5'!K8,K9&gt;'Cuadro 5'!K9,K10&gt;'Cuadro 5'!K10,K11&gt;'Cuadro 5'!K11,K12&gt;'Cuadro 5'!K12,K13&gt;'Cuadro 5'!K13,K14&gt;'Cuadro 5'!K14,K15&gt;'Cuadro 5'!K15,K16&gt;'Cuadro 5'!K16,K17&gt;'Cuadro 5'!K17,K18&gt;'Cuadro 5'!K18,K19&gt;'Cuadro 4'!K13,K7&gt;'Cuadro 4'!K15,K8&gt;'Cuadro 4'!K15,K9&gt;'Cuadro 4'!K15,K10&gt;'Cuadro 4'!K15,K11&gt;'Cuadro 4'!K15,K12&gt;'Cuadro 4'!K15,K13&gt;'Cuadro 4'!K15,K14&gt;'Cuadro 4'!K15,K15&gt;'Cuadro 4'!K15,K16&gt;'Cuadro 4'!K15,K17&gt;'Cuadro 4'!K15,K18&gt;'Cuadro 4'!K15,),"XX","")</f>
        <v/>
      </c>
      <c r="M20" s="51" t="str">
        <f>IF(OR(M7&gt;'Cuadro 5'!M7,M8&gt;'Cuadro 5'!M8,M9&gt;'Cuadro 5'!M9,M10&gt;'Cuadro 5'!M10,M11&gt;'Cuadro 5'!M11,M12&gt;'Cuadro 5'!M12,M13&gt;'Cuadro 5'!M13,M14&gt;'Cuadro 5'!M14,M15&gt;'Cuadro 5'!M15,M16&gt;'Cuadro 5'!M16,M17&gt;'Cuadro 5'!M17,M18&gt;'Cuadro 5'!M18,M19&gt;'Cuadro 4'!M13,M7&gt;'Cuadro 4'!M15,M8&gt;'Cuadro 4'!M15,M9&gt;'Cuadro 4'!M15,M10&gt;'Cuadro 4'!M15,M11&gt;'Cuadro 4'!M15,M12&gt;'Cuadro 4'!M15,M13&gt;'Cuadro 4'!M15,M14&gt;'Cuadro 4'!M15,M15&gt;'Cuadro 4'!M15,M16&gt;'Cuadro 4'!M15,M17&gt;'Cuadro 4'!M15,M18&gt;'Cuadro 4'!M15,),"XX","")</f>
        <v/>
      </c>
      <c r="N20" s="51" t="str">
        <f>IF(OR(N7&gt;'Cuadro 5'!N7,N8&gt;'Cuadro 5'!N8,N9&gt;'Cuadro 5'!N9,N10&gt;'Cuadro 5'!N10,N11&gt;'Cuadro 5'!N11,N12&gt;'Cuadro 5'!N12,N13&gt;'Cuadro 5'!N13,N14&gt;'Cuadro 5'!N14,N15&gt;'Cuadro 5'!N15,N16&gt;'Cuadro 5'!N16,N17&gt;'Cuadro 5'!N17,N18&gt;'Cuadro 5'!N18,N19&gt;'Cuadro 4'!N13,N7&gt;'Cuadro 4'!N15,N8&gt;'Cuadro 4'!N15,N9&gt;'Cuadro 4'!N15,N10&gt;'Cuadro 4'!N15,N11&gt;'Cuadro 4'!N15,N12&gt;'Cuadro 4'!N15,N13&gt;'Cuadro 4'!N15,N14&gt;'Cuadro 4'!N15,N15&gt;'Cuadro 4'!N15,N16&gt;'Cuadro 4'!N15,N17&gt;'Cuadro 4'!N15,N18&gt;'Cuadro 4'!N15,),"XX","")</f>
        <v/>
      </c>
    </row>
    <row r="21" spans="1:14" x14ac:dyDescent="0.25">
      <c r="A21" s="367"/>
      <c r="B21" s="127"/>
      <c r="C21" s="409" t="str">
        <f>IF(OR(G20="XX",H20="XX",J20="XX",K20="XX",M20="XX",N20="XX"),"¡VERIFICAR!, la cifra digitada en alguna de las asignaturas, es mayor a la reportada en la línea de Aprobados en el Cuadro 4, o bien, a los datos indicados en el Cuadro 5.","")</f>
        <v/>
      </c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</row>
    <row r="22" spans="1:14" x14ac:dyDescent="0.25">
      <c r="A22" s="367"/>
      <c r="B22" s="127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</row>
    <row r="23" spans="1:14" x14ac:dyDescent="0.25">
      <c r="A23" s="367"/>
      <c r="B23" s="127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</row>
    <row r="24" spans="1:14" ht="15.75" x14ac:dyDescent="0.25">
      <c r="A24" s="367">
        <v>21</v>
      </c>
      <c r="B24" s="128" t="s">
        <v>103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4"/>
    </row>
    <row r="25" spans="1:14" ht="21" customHeight="1" x14ac:dyDescent="0.25">
      <c r="A25" s="367">
        <v>22</v>
      </c>
      <c r="B25" s="400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2"/>
    </row>
    <row r="26" spans="1:14" ht="21" customHeight="1" x14ac:dyDescent="0.25">
      <c r="A26" s="367"/>
      <c r="B26" s="403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</row>
    <row r="27" spans="1:14" ht="21" customHeight="1" x14ac:dyDescent="0.25">
      <c r="A27" s="367"/>
      <c r="B27" s="403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5"/>
    </row>
    <row r="28" spans="1:14" ht="21" customHeight="1" x14ac:dyDescent="0.25">
      <c r="A28" s="367"/>
      <c r="B28" s="403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5"/>
    </row>
    <row r="29" spans="1:14" ht="21" customHeight="1" x14ac:dyDescent="0.25">
      <c r="A29" s="367"/>
      <c r="B29" s="406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8"/>
    </row>
  </sheetData>
  <sheetProtection algorithmName="SHA-512" hashValue="I39rClUEGcNviSSPTPFU6JL0C4iBVt9CW4lruQ225FBtJXnZy1a69xNrGpNy9oxecATAWmyUkpcWTs2q3qscHw==" saltValue="Epuae1fkoIkmD2Zs07cKmA==" spinCount="100000" sheet="1" objects="1" scenarios="1"/>
  <mergeCells count="7">
    <mergeCell ref="B25:N29"/>
    <mergeCell ref="B5:B6"/>
    <mergeCell ref="C5:E5"/>
    <mergeCell ref="F5:H5"/>
    <mergeCell ref="I5:K5"/>
    <mergeCell ref="L5:N5"/>
    <mergeCell ref="C21:N23"/>
  </mergeCells>
  <conditionalFormatting sqref="C7:F19 I7:I19 L7:L19">
    <cfRule type="cellIs" dxfId="40" priority="7" operator="equal">
      <formula>0</formula>
    </cfRule>
  </conditionalFormatting>
  <conditionalFormatting sqref="C21:N23">
    <cfRule type="notContainsBlanks" dxfId="39" priority="5">
      <formula>LEN(TRIM(C21))&gt;0</formula>
    </cfRule>
  </conditionalFormatting>
  <conditionalFormatting sqref="G20:H20">
    <cfRule type="containsText" dxfId="38" priority="6" operator="containsText" text="XX">
      <formula>NOT(ISERROR(SEARCH("XX",G20)))</formula>
    </cfRule>
  </conditionalFormatting>
  <conditionalFormatting sqref="J20:K20">
    <cfRule type="containsText" dxfId="37" priority="2" operator="containsText" text="XX">
      <formula>NOT(ISERROR(SEARCH("XX",J20)))</formula>
    </cfRule>
  </conditionalFormatting>
  <conditionalFormatting sqref="M20:N20">
    <cfRule type="containsText" dxfId="36" priority="1" operator="containsText" text="XX">
      <formula>NOT(ISERROR(SEARCH("XX",M20)))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0" orientation="landscape" r:id="rId1"/>
  <headerFooter>
    <oddHeader>&amp;L&amp;G</oddHeader>
    <oddFooter>&amp;R&amp;"Carlito,Negrita"Aula Edad&amp;"Carlito,Normal",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pageSetUpPr fitToPage="1"/>
  </sheetPr>
  <dimension ref="A1:Z2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" style="64" customWidth="1"/>
    <col min="2" max="2" width="24.28515625" style="9" customWidth="1"/>
    <col min="3" max="14" width="7.7109375" style="9" customWidth="1"/>
    <col min="15" max="16384" width="11.42578125" style="9"/>
  </cols>
  <sheetData>
    <row r="1" spans="1:26" ht="18" customHeight="1" x14ac:dyDescent="0.3">
      <c r="A1" s="367">
        <v>1</v>
      </c>
      <c r="B1" s="88" t="s">
        <v>138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26" ht="18.75" x14ac:dyDescent="0.3">
      <c r="A2" s="367">
        <v>2</v>
      </c>
      <c r="B2" s="88" t="s">
        <v>104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26" ht="19.5" thickBot="1" x14ac:dyDescent="0.35">
      <c r="A3" s="367">
        <v>3</v>
      </c>
      <c r="B3" s="365" t="s">
        <v>869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22.5" customHeight="1" thickTop="1" x14ac:dyDescent="0.25">
      <c r="A4" s="367">
        <v>4</v>
      </c>
      <c r="B4" s="417" t="s">
        <v>114</v>
      </c>
      <c r="C4" s="412" t="s">
        <v>0</v>
      </c>
      <c r="D4" s="413"/>
      <c r="E4" s="413"/>
      <c r="F4" s="414" t="s">
        <v>117</v>
      </c>
      <c r="G4" s="415"/>
      <c r="H4" s="416"/>
      <c r="I4" s="414" t="s">
        <v>118</v>
      </c>
      <c r="J4" s="415"/>
      <c r="K4" s="416"/>
      <c r="L4" s="415" t="s">
        <v>119</v>
      </c>
      <c r="M4" s="415"/>
      <c r="N4" s="415"/>
    </row>
    <row r="5" spans="1:26" ht="32.25" customHeight="1" thickBot="1" x14ac:dyDescent="0.3">
      <c r="A5" s="367">
        <v>5</v>
      </c>
      <c r="B5" s="418"/>
      <c r="C5" s="205" t="s">
        <v>0</v>
      </c>
      <c r="D5" s="66" t="s">
        <v>120</v>
      </c>
      <c r="E5" s="206" t="s">
        <v>121</v>
      </c>
      <c r="F5" s="207" t="s">
        <v>0</v>
      </c>
      <c r="G5" s="66" t="s">
        <v>120</v>
      </c>
      <c r="H5" s="208" t="s">
        <v>121</v>
      </c>
      <c r="I5" s="207" t="s">
        <v>0</v>
      </c>
      <c r="J5" s="66" t="s">
        <v>120</v>
      </c>
      <c r="K5" s="208" t="s">
        <v>121</v>
      </c>
      <c r="L5" s="206" t="s">
        <v>0</v>
      </c>
      <c r="M5" s="66" t="s">
        <v>120</v>
      </c>
      <c r="N5" s="206" t="s">
        <v>121</v>
      </c>
    </row>
    <row r="6" spans="1:26" ht="33.75" customHeight="1" thickTop="1" x14ac:dyDescent="0.25">
      <c r="A6" s="367">
        <v>6</v>
      </c>
      <c r="B6" s="285" t="s">
        <v>105</v>
      </c>
      <c r="C6" s="96">
        <f t="shared" ref="C6:C8" si="0">D6+E6</f>
        <v>0</v>
      </c>
      <c r="D6" s="98">
        <f>G6+J6+M6</f>
        <v>0</v>
      </c>
      <c r="E6" s="162">
        <f>+H6+K6+N6</f>
        <v>0</v>
      </c>
      <c r="F6" s="210">
        <f t="shared" ref="F6:F8" si="1">+G6+H6</f>
        <v>0</v>
      </c>
      <c r="G6" s="276"/>
      <c r="H6" s="277"/>
      <c r="I6" s="210">
        <f t="shared" ref="I6:I8" si="2">+J6+K6</f>
        <v>0</v>
      </c>
      <c r="J6" s="276"/>
      <c r="K6" s="277"/>
      <c r="L6" s="210">
        <f t="shared" ref="L6:L8" si="3">+M6+N6</f>
        <v>0</v>
      </c>
      <c r="M6" s="276"/>
      <c r="N6" s="282"/>
    </row>
    <row r="7" spans="1:26" ht="33.75" customHeight="1" x14ac:dyDescent="0.25">
      <c r="A7" s="367">
        <v>7</v>
      </c>
      <c r="B7" s="286" t="s">
        <v>106</v>
      </c>
      <c r="C7" s="102">
        <f t="shared" si="0"/>
        <v>0</v>
      </c>
      <c r="D7" s="111">
        <f>G7+J7+M7</f>
        <v>0</v>
      </c>
      <c r="E7" s="192">
        <f>+H7+K7+N7</f>
        <v>0</v>
      </c>
      <c r="F7" s="186">
        <f t="shared" si="1"/>
        <v>0</v>
      </c>
      <c r="G7" s="278"/>
      <c r="H7" s="279"/>
      <c r="I7" s="186">
        <f t="shared" si="2"/>
        <v>0</v>
      </c>
      <c r="J7" s="278"/>
      <c r="K7" s="279"/>
      <c r="L7" s="186">
        <f t="shared" si="3"/>
        <v>0</v>
      </c>
      <c r="M7" s="278"/>
      <c r="N7" s="283"/>
    </row>
    <row r="8" spans="1:26" ht="33.75" customHeight="1" thickBot="1" x14ac:dyDescent="0.3">
      <c r="A8" s="367">
        <v>8</v>
      </c>
      <c r="B8" s="287" t="s">
        <v>107</v>
      </c>
      <c r="C8" s="199">
        <f t="shared" si="0"/>
        <v>0</v>
      </c>
      <c r="D8" s="200">
        <f>G8+J8+M8</f>
        <v>0</v>
      </c>
      <c r="E8" s="201">
        <f>+H8+K8+N8</f>
        <v>0</v>
      </c>
      <c r="F8" s="202">
        <f t="shared" si="1"/>
        <v>0</v>
      </c>
      <c r="G8" s="280"/>
      <c r="H8" s="281"/>
      <c r="I8" s="202">
        <f t="shared" si="2"/>
        <v>0</v>
      </c>
      <c r="J8" s="280"/>
      <c r="K8" s="281"/>
      <c r="L8" s="202">
        <f t="shared" si="3"/>
        <v>0</v>
      </c>
      <c r="M8" s="280"/>
      <c r="N8" s="284"/>
    </row>
    <row r="9" spans="1:26" ht="15.75" thickTop="1" x14ac:dyDescent="0.25">
      <c r="A9" s="367">
        <v>9</v>
      </c>
      <c r="B9" s="127"/>
      <c r="F9" s="218"/>
    </row>
    <row r="10" spans="1:26" ht="15.75" x14ac:dyDescent="0.25">
      <c r="A10" s="367">
        <v>10</v>
      </c>
      <c r="B10" s="128" t="s">
        <v>103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1" customHeight="1" x14ac:dyDescent="0.25">
      <c r="A11" s="367">
        <v>11</v>
      </c>
      <c r="B11" s="400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2"/>
    </row>
    <row r="12" spans="1:26" ht="21" customHeight="1" x14ac:dyDescent="0.25">
      <c r="A12" s="367"/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</row>
    <row r="13" spans="1:26" ht="21" customHeight="1" x14ac:dyDescent="0.25">
      <c r="A13" s="367"/>
      <c r="B13" s="403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5"/>
    </row>
    <row r="14" spans="1:26" ht="21" customHeight="1" x14ac:dyDescent="0.25">
      <c r="A14" s="367"/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5"/>
    </row>
    <row r="15" spans="1:26" ht="21" customHeight="1" x14ac:dyDescent="0.25">
      <c r="A15" s="367"/>
      <c r="B15" s="406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8"/>
    </row>
    <row r="16" spans="1:26" x14ac:dyDescent="0.25">
      <c r="A16" s="367"/>
    </row>
    <row r="17" spans="1:1" x14ac:dyDescent="0.25">
      <c r="A17" s="367"/>
    </row>
    <row r="18" spans="1:1" x14ac:dyDescent="0.25">
      <c r="A18" s="367"/>
    </row>
    <row r="19" spans="1:1" x14ac:dyDescent="0.25">
      <c r="A19" s="367"/>
    </row>
    <row r="20" spans="1:1" x14ac:dyDescent="0.25">
      <c r="A20" s="367"/>
    </row>
  </sheetData>
  <sheetProtection algorithmName="SHA-512" hashValue="BNmSo3Aw9dPeCREIU+75iN6RJB3i/xFSo8uTmtBKA8zBG3YoxvJUjrttR49QX8hlO309a9IRbsNT12O0qyupVQ==" saltValue="ue3+ERV3Kgqg5VagxnytZw==" spinCount="100000" sheet="1" objects="1" scenarios="1"/>
  <mergeCells count="6">
    <mergeCell ref="B11:N15"/>
    <mergeCell ref="B4:B5"/>
    <mergeCell ref="C4:E4"/>
    <mergeCell ref="F4:H4"/>
    <mergeCell ref="I4:K4"/>
    <mergeCell ref="L4:N4"/>
  </mergeCells>
  <conditionalFormatting sqref="C6:F8 I6:I8 L6:L8">
    <cfRule type="cellIs" dxfId="35" priority="2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orientation="landscape" r:id="rId1"/>
  <headerFooter>
    <oddHeader>&amp;L&amp;G</oddHeader>
    <oddFooter>&amp;R&amp;"Carlito,Negrita"Aula Edad&amp;"Carlito,Normal",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8C98-2FBA-4DE5-859E-804F96167E71}">
  <sheetPr codeName="Hoja12">
    <pageSetUpPr fitToPage="1"/>
  </sheetPr>
  <dimension ref="A1:Z23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64" customWidth="1"/>
    <col min="2" max="2" width="45.85546875" style="9" customWidth="1"/>
    <col min="3" max="14" width="8" style="9" customWidth="1"/>
    <col min="15" max="16384" width="11.42578125" style="9"/>
  </cols>
  <sheetData>
    <row r="1" spans="1:26" ht="18" customHeight="1" x14ac:dyDescent="0.35">
      <c r="A1" s="367">
        <v>1</v>
      </c>
      <c r="B1" s="88" t="s">
        <v>396</v>
      </c>
      <c r="C1" s="203"/>
      <c r="D1" s="203"/>
      <c r="E1" s="203"/>
      <c r="F1" s="203"/>
      <c r="G1" s="203"/>
    </row>
    <row r="2" spans="1:26" ht="18" customHeight="1" x14ac:dyDescent="0.3">
      <c r="A2" s="367">
        <v>2</v>
      </c>
      <c r="B2" s="88" t="s">
        <v>108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26" ht="18" customHeight="1" x14ac:dyDescent="0.3">
      <c r="A3" s="367">
        <v>3</v>
      </c>
      <c r="B3" s="88" t="s">
        <v>381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26" ht="19.5" thickBot="1" x14ac:dyDescent="0.35">
      <c r="A4" s="367">
        <v>4</v>
      </c>
      <c r="B4" s="365" t="s">
        <v>869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22.5" customHeight="1" thickTop="1" x14ac:dyDescent="0.25">
      <c r="A5" s="367">
        <v>5</v>
      </c>
      <c r="B5" s="410" t="s">
        <v>112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26" ht="30.75" customHeight="1" thickBot="1" x14ac:dyDescent="0.3">
      <c r="A6" s="367">
        <v>6</v>
      </c>
      <c r="B6" s="411"/>
      <c r="C6" s="205" t="s">
        <v>0</v>
      </c>
      <c r="D6" s="66" t="s">
        <v>120</v>
      </c>
      <c r="E6" s="206" t="s">
        <v>121</v>
      </c>
      <c r="F6" s="207" t="s">
        <v>0</v>
      </c>
      <c r="G6" s="66" t="s">
        <v>120</v>
      </c>
      <c r="H6" s="208" t="s">
        <v>121</v>
      </c>
      <c r="I6" s="207" t="s">
        <v>0</v>
      </c>
      <c r="J6" s="66" t="s">
        <v>120</v>
      </c>
      <c r="K6" s="208" t="s">
        <v>121</v>
      </c>
      <c r="L6" s="206" t="s">
        <v>0</v>
      </c>
      <c r="M6" s="66" t="s">
        <v>120</v>
      </c>
      <c r="N6" s="206" t="s">
        <v>121</v>
      </c>
    </row>
    <row r="7" spans="1:26" ht="34.5" customHeight="1" thickTop="1" x14ac:dyDescent="0.25">
      <c r="A7" s="367">
        <v>7</v>
      </c>
      <c r="B7" s="291" t="s">
        <v>113</v>
      </c>
      <c r="C7" s="209">
        <f t="shared" ref="C7:C16" si="0">D7+E7</f>
        <v>0</v>
      </c>
      <c r="D7" s="98">
        <f t="shared" ref="D7:D16" si="1">G7+J7+M7</f>
        <v>0</v>
      </c>
      <c r="E7" s="162">
        <f t="shared" ref="E7:E16" si="2">+H7+K7+N7</f>
        <v>0</v>
      </c>
      <c r="F7" s="210">
        <f t="shared" ref="F7:F16" si="3">+G7+H7</f>
        <v>0</v>
      </c>
      <c r="G7" s="276"/>
      <c r="H7" s="277"/>
      <c r="I7" s="210">
        <f t="shared" ref="I7:I16" si="4">+J7+K7</f>
        <v>0</v>
      </c>
      <c r="J7" s="276"/>
      <c r="K7" s="282"/>
      <c r="L7" s="210">
        <f t="shared" ref="L7:L16" si="5">+M7+N7</f>
        <v>0</v>
      </c>
      <c r="M7" s="276"/>
      <c r="N7" s="282"/>
    </row>
    <row r="8" spans="1:26" ht="34.5" customHeight="1" x14ac:dyDescent="0.25">
      <c r="A8" s="367">
        <v>8</v>
      </c>
      <c r="B8" s="292" t="s">
        <v>870</v>
      </c>
      <c r="C8" s="102">
        <f t="shared" si="0"/>
        <v>0</v>
      </c>
      <c r="D8" s="111">
        <f t="shared" si="1"/>
        <v>0</v>
      </c>
      <c r="E8" s="192">
        <f t="shared" si="2"/>
        <v>0</v>
      </c>
      <c r="F8" s="186">
        <f t="shared" si="3"/>
        <v>0</v>
      </c>
      <c r="G8" s="278"/>
      <c r="H8" s="279"/>
      <c r="I8" s="186">
        <f t="shared" si="4"/>
        <v>0</v>
      </c>
      <c r="J8" s="278"/>
      <c r="K8" s="283"/>
      <c r="L8" s="186">
        <f t="shared" si="5"/>
        <v>0</v>
      </c>
      <c r="M8" s="278"/>
      <c r="N8" s="283"/>
    </row>
    <row r="9" spans="1:26" ht="34.5" customHeight="1" x14ac:dyDescent="0.25">
      <c r="A9" s="367">
        <v>9</v>
      </c>
      <c r="B9" s="292" t="s">
        <v>694</v>
      </c>
      <c r="C9" s="102">
        <f t="shared" si="0"/>
        <v>0</v>
      </c>
      <c r="D9" s="111">
        <f t="shared" si="1"/>
        <v>0</v>
      </c>
      <c r="E9" s="192">
        <f t="shared" si="2"/>
        <v>0</v>
      </c>
      <c r="F9" s="186">
        <f t="shared" si="3"/>
        <v>0</v>
      </c>
      <c r="G9" s="278"/>
      <c r="H9" s="279"/>
      <c r="I9" s="186">
        <f t="shared" si="4"/>
        <v>0</v>
      </c>
      <c r="J9" s="278"/>
      <c r="K9" s="283"/>
      <c r="L9" s="186">
        <f t="shared" si="5"/>
        <v>0</v>
      </c>
      <c r="M9" s="278"/>
      <c r="N9" s="283"/>
    </row>
    <row r="10" spans="1:26" ht="34.5" customHeight="1" x14ac:dyDescent="0.25">
      <c r="A10" s="367">
        <v>10</v>
      </c>
      <c r="B10" s="292" t="s">
        <v>403</v>
      </c>
      <c r="C10" s="102">
        <f t="shared" si="0"/>
        <v>0</v>
      </c>
      <c r="D10" s="111">
        <f t="shared" si="1"/>
        <v>0</v>
      </c>
      <c r="E10" s="192">
        <f t="shared" si="2"/>
        <v>0</v>
      </c>
      <c r="F10" s="186">
        <f t="shared" si="3"/>
        <v>0</v>
      </c>
      <c r="G10" s="278"/>
      <c r="H10" s="279"/>
      <c r="I10" s="186">
        <f t="shared" si="4"/>
        <v>0</v>
      </c>
      <c r="J10" s="278"/>
      <c r="K10" s="283"/>
      <c r="L10" s="186">
        <f t="shared" si="5"/>
        <v>0</v>
      </c>
      <c r="M10" s="278"/>
      <c r="N10" s="283"/>
    </row>
    <row r="11" spans="1:26" ht="34.5" customHeight="1" x14ac:dyDescent="0.25">
      <c r="A11" s="367">
        <v>11</v>
      </c>
      <c r="B11" s="292" t="s">
        <v>704</v>
      </c>
      <c r="C11" s="102">
        <f t="shared" si="0"/>
        <v>0</v>
      </c>
      <c r="D11" s="111">
        <f t="shared" si="1"/>
        <v>0</v>
      </c>
      <c r="E11" s="192">
        <f t="shared" si="2"/>
        <v>0</v>
      </c>
      <c r="F11" s="186">
        <f t="shared" si="3"/>
        <v>0</v>
      </c>
      <c r="G11" s="278"/>
      <c r="H11" s="279"/>
      <c r="I11" s="186">
        <f t="shared" si="4"/>
        <v>0</v>
      </c>
      <c r="J11" s="278"/>
      <c r="K11" s="283"/>
      <c r="L11" s="186">
        <f t="shared" si="5"/>
        <v>0</v>
      </c>
      <c r="M11" s="278"/>
      <c r="N11" s="283"/>
    </row>
    <row r="12" spans="1:26" ht="34.5" customHeight="1" x14ac:dyDescent="0.25">
      <c r="A12" s="367">
        <v>12</v>
      </c>
      <c r="B12" s="292" t="s">
        <v>404</v>
      </c>
      <c r="C12" s="102">
        <f t="shared" si="0"/>
        <v>0</v>
      </c>
      <c r="D12" s="111">
        <f t="shared" si="1"/>
        <v>0</v>
      </c>
      <c r="E12" s="192">
        <f t="shared" si="2"/>
        <v>0</v>
      </c>
      <c r="F12" s="186">
        <f t="shared" si="3"/>
        <v>0</v>
      </c>
      <c r="G12" s="278"/>
      <c r="H12" s="279"/>
      <c r="I12" s="186">
        <f t="shared" si="4"/>
        <v>0</v>
      </c>
      <c r="J12" s="278"/>
      <c r="K12" s="283"/>
      <c r="L12" s="186">
        <f t="shared" si="5"/>
        <v>0</v>
      </c>
      <c r="M12" s="278"/>
      <c r="N12" s="283"/>
    </row>
    <row r="13" spans="1:26" ht="34.5" customHeight="1" x14ac:dyDescent="0.25">
      <c r="A13" s="367">
        <v>13</v>
      </c>
      <c r="B13" s="292" t="s">
        <v>141</v>
      </c>
      <c r="C13" s="102">
        <f t="shared" si="0"/>
        <v>0</v>
      </c>
      <c r="D13" s="111">
        <f t="shared" si="1"/>
        <v>0</v>
      </c>
      <c r="E13" s="192">
        <f t="shared" si="2"/>
        <v>0</v>
      </c>
      <c r="F13" s="186">
        <f t="shared" si="3"/>
        <v>0</v>
      </c>
      <c r="G13" s="278"/>
      <c r="H13" s="279"/>
      <c r="I13" s="186">
        <f t="shared" si="4"/>
        <v>0</v>
      </c>
      <c r="J13" s="278"/>
      <c r="K13" s="283"/>
      <c r="L13" s="186">
        <f t="shared" si="5"/>
        <v>0</v>
      </c>
      <c r="M13" s="278"/>
      <c r="N13" s="283"/>
    </row>
    <row r="14" spans="1:26" ht="34.5" customHeight="1" x14ac:dyDescent="0.25">
      <c r="A14" s="367">
        <v>14</v>
      </c>
      <c r="B14" s="292" t="s">
        <v>705</v>
      </c>
      <c r="C14" s="114">
        <f t="shared" si="0"/>
        <v>0</v>
      </c>
      <c r="D14" s="211">
        <f t="shared" si="1"/>
        <v>0</v>
      </c>
      <c r="E14" s="212">
        <f t="shared" si="2"/>
        <v>0</v>
      </c>
      <c r="F14" s="213">
        <f t="shared" si="3"/>
        <v>0</v>
      </c>
      <c r="G14" s="288"/>
      <c r="H14" s="289"/>
      <c r="I14" s="213">
        <f t="shared" si="4"/>
        <v>0</v>
      </c>
      <c r="J14" s="288"/>
      <c r="K14" s="290"/>
      <c r="L14" s="213">
        <f t="shared" si="5"/>
        <v>0</v>
      </c>
      <c r="M14" s="288"/>
      <c r="N14" s="290"/>
    </row>
    <row r="15" spans="1:26" ht="34.5" customHeight="1" x14ac:dyDescent="0.25">
      <c r="A15" s="367">
        <v>15</v>
      </c>
      <c r="B15" s="293" t="s">
        <v>670</v>
      </c>
      <c r="C15" s="102">
        <f t="shared" si="0"/>
        <v>0</v>
      </c>
      <c r="D15" s="111">
        <f t="shared" si="1"/>
        <v>0</v>
      </c>
      <c r="E15" s="192">
        <f t="shared" si="2"/>
        <v>0</v>
      </c>
      <c r="F15" s="186">
        <f t="shared" si="3"/>
        <v>0</v>
      </c>
      <c r="G15" s="278"/>
      <c r="H15" s="279"/>
      <c r="I15" s="186">
        <f t="shared" si="4"/>
        <v>0</v>
      </c>
      <c r="J15" s="278"/>
      <c r="K15" s="283"/>
      <c r="L15" s="186">
        <f t="shared" si="5"/>
        <v>0</v>
      </c>
      <c r="M15" s="278"/>
      <c r="N15" s="283"/>
    </row>
    <row r="16" spans="1:26" ht="34.5" customHeight="1" thickBot="1" x14ac:dyDescent="0.3">
      <c r="A16" s="367">
        <v>16</v>
      </c>
      <c r="B16" s="294" t="s">
        <v>671</v>
      </c>
      <c r="C16" s="126">
        <f t="shared" si="0"/>
        <v>0</v>
      </c>
      <c r="D16" s="214">
        <f t="shared" si="1"/>
        <v>0</v>
      </c>
      <c r="E16" s="215">
        <f t="shared" si="2"/>
        <v>0</v>
      </c>
      <c r="F16" s="216">
        <f t="shared" si="3"/>
        <v>0</v>
      </c>
      <c r="G16" s="265"/>
      <c r="H16" s="266"/>
      <c r="I16" s="216">
        <f t="shared" si="4"/>
        <v>0</v>
      </c>
      <c r="J16" s="265"/>
      <c r="K16" s="270"/>
      <c r="L16" s="216">
        <f t="shared" si="5"/>
        <v>0</v>
      </c>
      <c r="M16" s="265"/>
      <c r="N16" s="270"/>
    </row>
    <row r="17" spans="1:14" ht="20.25" customHeight="1" thickTop="1" x14ac:dyDescent="0.25">
      <c r="A17" s="367">
        <v>17</v>
      </c>
      <c r="B17" s="217" t="s">
        <v>669</v>
      </c>
      <c r="F17" s="218"/>
    </row>
    <row r="18" spans="1:14" x14ac:dyDescent="0.25">
      <c r="A18" s="367">
        <v>18</v>
      </c>
      <c r="B18" s="127"/>
      <c r="F18" s="218"/>
    </row>
    <row r="19" spans="1:14" x14ac:dyDescent="0.25">
      <c r="A19" s="367">
        <v>19</v>
      </c>
      <c r="B19" s="128" t="s">
        <v>103</v>
      </c>
    </row>
    <row r="20" spans="1:14" ht="21" customHeight="1" x14ac:dyDescent="0.25">
      <c r="A20" s="367">
        <v>20</v>
      </c>
      <c r="B20" s="400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2"/>
    </row>
    <row r="21" spans="1:14" ht="21" customHeight="1" x14ac:dyDescent="0.2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1:14" ht="21" customHeight="1" x14ac:dyDescent="0.2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1:14" ht="21" customHeight="1" x14ac:dyDescent="0.25">
      <c r="B23" s="406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8"/>
    </row>
  </sheetData>
  <sheetProtection algorithmName="SHA-512" hashValue="9fxnA8gV1bNItvmLUQZopQtCYxNtK7KpM1mFBklxtYXT88PYQRDMz+rgEu+WauuPbx4qs8WJE3QSEGen3OcmfA==" saltValue="13LmMMxTp/G8q3lb/yy/NQ==" spinCount="100000" sheet="1" objects="1" scenarios="1"/>
  <mergeCells count="6">
    <mergeCell ref="B20:N23"/>
    <mergeCell ref="B5:B6"/>
    <mergeCell ref="C5:E5"/>
    <mergeCell ref="F5:H5"/>
    <mergeCell ref="I5:K5"/>
    <mergeCell ref="L5:N5"/>
  </mergeCells>
  <conditionalFormatting sqref="C7:F16 I7:I16 L7:L16">
    <cfRule type="cellIs" dxfId="34" priority="1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1" orientation="landscape" r:id="rId1"/>
  <headerFooter>
    <oddHeader>&amp;L&amp;G</oddHeader>
    <oddFooter>&amp;R&amp;"Carlito,Negrita"Aula Edad&amp;"Carlito,Normal",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35A7-A302-45BC-A4CD-D97C5C815ECF}">
  <sheetPr codeName="Hoja13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64" customWidth="1"/>
    <col min="2" max="2" width="54.28515625" style="177" customWidth="1"/>
    <col min="3" max="14" width="8.7109375" style="177" customWidth="1"/>
    <col min="15" max="16384" width="11.42578125" style="177"/>
  </cols>
  <sheetData>
    <row r="1" spans="1:26" ht="17.25" customHeight="1" x14ac:dyDescent="0.35">
      <c r="A1" s="367">
        <v>1</v>
      </c>
      <c r="B1" s="175" t="s">
        <v>397</v>
      </c>
      <c r="C1" s="176"/>
      <c r="D1" s="176"/>
      <c r="E1" s="176"/>
    </row>
    <row r="2" spans="1:26" ht="18" customHeight="1" x14ac:dyDescent="0.3">
      <c r="A2" s="367">
        <v>2</v>
      </c>
      <c r="B2" s="175" t="s">
        <v>695</v>
      </c>
      <c r="C2" s="178"/>
      <c r="D2" s="178"/>
      <c r="E2" s="178"/>
      <c r="F2" s="178"/>
      <c r="G2" s="178"/>
      <c r="H2" s="178"/>
      <c r="I2" s="178"/>
      <c r="J2" s="178"/>
      <c r="K2" s="178"/>
      <c r="M2" s="178"/>
      <c r="N2" s="178"/>
    </row>
    <row r="3" spans="1:26" ht="18" customHeight="1" x14ac:dyDescent="0.3">
      <c r="A3" s="367">
        <v>3</v>
      </c>
      <c r="B3" s="175" t="s">
        <v>142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26" s="9" customFormat="1" ht="19.5" thickBot="1" x14ac:dyDescent="0.35">
      <c r="A4" s="367">
        <v>4</v>
      </c>
      <c r="B4" s="365" t="s">
        <v>869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20.45" customHeight="1" thickTop="1" x14ac:dyDescent="0.25">
      <c r="A5" s="367">
        <v>5</v>
      </c>
      <c r="B5" s="428" t="s">
        <v>696</v>
      </c>
      <c r="C5" s="430" t="s">
        <v>0</v>
      </c>
      <c r="D5" s="431"/>
      <c r="E5" s="431"/>
      <c r="F5" s="432" t="s">
        <v>117</v>
      </c>
      <c r="G5" s="433"/>
      <c r="H5" s="434"/>
      <c r="I5" s="432" t="s">
        <v>118</v>
      </c>
      <c r="J5" s="433"/>
      <c r="K5" s="433"/>
      <c r="L5" s="432" t="s">
        <v>119</v>
      </c>
      <c r="M5" s="433"/>
      <c r="N5" s="433"/>
    </row>
    <row r="6" spans="1:26" ht="27" thickBot="1" x14ac:dyDescent="0.3">
      <c r="A6" s="367">
        <v>6</v>
      </c>
      <c r="B6" s="429"/>
      <c r="C6" s="179" t="s">
        <v>0</v>
      </c>
      <c r="D6" s="180" t="s">
        <v>120</v>
      </c>
      <c r="E6" s="181" t="s">
        <v>121</v>
      </c>
      <c r="F6" s="182" t="s">
        <v>0</v>
      </c>
      <c r="G6" s="180" t="s">
        <v>120</v>
      </c>
      <c r="H6" s="183" t="s">
        <v>121</v>
      </c>
      <c r="I6" s="181" t="s">
        <v>0</v>
      </c>
      <c r="J6" s="180" t="s">
        <v>120</v>
      </c>
      <c r="K6" s="181" t="s">
        <v>121</v>
      </c>
      <c r="L6" s="184" t="s">
        <v>0</v>
      </c>
      <c r="M6" s="180" t="s">
        <v>120</v>
      </c>
      <c r="N6" s="181" t="s">
        <v>121</v>
      </c>
    </row>
    <row r="7" spans="1:26" s="190" customFormat="1" ht="27.75" customHeight="1" thickTop="1" x14ac:dyDescent="0.25">
      <c r="A7" s="367">
        <v>7</v>
      </c>
      <c r="B7" s="185" t="s">
        <v>143</v>
      </c>
      <c r="C7" s="42">
        <f t="shared" ref="C7:C29" si="0">D7+E7</f>
        <v>0</v>
      </c>
      <c r="D7" s="98">
        <f t="shared" ref="D7:D29" si="1">G7+J7+M7</f>
        <v>0</v>
      </c>
      <c r="E7" s="56">
        <f t="shared" ref="E7:E29" si="2">+H7+K7+N7</f>
        <v>0</v>
      </c>
      <c r="F7" s="186">
        <f t="shared" ref="F7:F29" si="3">+G7+H7</f>
        <v>0</v>
      </c>
      <c r="G7" s="98">
        <f>SUM(G8:G12)</f>
        <v>0</v>
      </c>
      <c r="H7" s="187">
        <f>SUM(H8:H12)</f>
        <v>0</v>
      </c>
      <c r="I7" s="186">
        <f t="shared" ref="I7:I29" si="4">+J7+K7</f>
        <v>0</v>
      </c>
      <c r="J7" s="98">
        <f>SUM(J8:J12)</f>
        <v>0</v>
      </c>
      <c r="K7" s="56">
        <f>SUM(K8:K12)</f>
        <v>0</v>
      </c>
      <c r="L7" s="188">
        <f t="shared" ref="L7:L29" si="5">+M7+N7</f>
        <v>0</v>
      </c>
      <c r="M7" s="189">
        <f>SUM(M8:M12)</f>
        <v>0</v>
      </c>
      <c r="N7" s="56">
        <f>SUM(N8:N12)</f>
        <v>0</v>
      </c>
    </row>
    <row r="8" spans="1:26" ht="27.75" customHeight="1" x14ac:dyDescent="0.25">
      <c r="A8" s="367">
        <v>8</v>
      </c>
      <c r="B8" s="191" t="s">
        <v>144</v>
      </c>
      <c r="C8" s="102">
        <f t="shared" si="0"/>
        <v>0</v>
      </c>
      <c r="D8" s="111">
        <f t="shared" si="1"/>
        <v>0</v>
      </c>
      <c r="E8" s="192">
        <f t="shared" si="2"/>
        <v>0</v>
      </c>
      <c r="F8" s="186">
        <f t="shared" si="3"/>
        <v>0</v>
      </c>
      <c r="G8" s="278"/>
      <c r="H8" s="279"/>
      <c r="I8" s="186">
        <f t="shared" si="4"/>
        <v>0</v>
      </c>
      <c r="J8" s="278"/>
      <c r="K8" s="283"/>
      <c r="L8" s="186">
        <f t="shared" si="5"/>
        <v>0</v>
      </c>
      <c r="M8" s="278"/>
      <c r="N8" s="283"/>
    </row>
    <row r="9" spans="1:26" ht="27.75" customHeight="1" x14ac:dyDescent="0.25">
      <c r="A9" s="367">
        <v>9</v>
      </c>
      <c r="B9" s="191" t="s">
        <v>894</v>
      </c>
      <c r="C9" s="102">
        <f t="shared" si="0"/>
        <v>0</v>
      </c>
      <c r="D9" s="111">
        <f t="shared" si="1"/>
        <v>0</v>
      </c>
      <c r="E9" s="192">
        <f t="shared" si="2"/>
        <v>0</v>
      </c>
      <c r="F9" s="186">
        <f t="shared" si="3"/>
        <v>0</v>
      </c>
      <c r="G9" s="278"/>
      <c r="H9" s="279"/>
      <c r="I9" s="186">
        <f t="shared" si="4"/>
        <v>0</v>
      </c>
      <c r="J9" s="278"/>
      <c r="K9" s="283"/>
      <c r="L9" s="186">
        <f t="shared" si="5"/>
        <v>0</v>
      </c>
      <c r="M9" s="278"/>
      <c r="N9" s="283"/>
    </row>
    <row r="10" spans="1:26" ht="27.75" customHeight="1" x14ac:dyDescent="0.25">
      <c r="A10" s="367">
        <v>10</v>
      </c>
      <c r="B10" s="191" t="s">
        <v>145</v>
      </c>
      <c r="C10" s="102">
        <f t="shared" si="0"/>
        <v>0</v>
      </c>
      <c r="D10" s="111">
        <f t="shared" si="1"/>
        <v>0</v>
      </c>
      <c r="E10" s="192">
        <f t="shared" si="2"/>
        <v>0</v>
      </c>
      <c r="F10" s="186">
        <f t="shared" si="3"/>
        <v>0</v>
      </c>
      <c r="G10" s="278"/>
      <c r="H10" s="279"/>
      <c r="I10" s="186">
        <f t="shared" si="4"/>
        <v>0</v>
      </c>
      <c r="J10" s="278"/>
      <c r="K10" s="283"/>
      <c r="L10" s="186">
        <f t="shared" si="5"/>
        <v>0</v>
      </c>
      <c r="M10" s="278"/>
      <c r="N10" s="283"/>
    </row>
    <row r="11" spans="1:26" ht="30" x14ac:dyDescent="0.25">
      <c r="A11" s="367">
        <v>11</v>
      </c>
      <c r="B11" s="366" t="s">
        <v>904</v>
      </c>
      <c r="C11" s="102">
        <f t="shared" si="0"/>
        <v>0</v>
      </c>
      <c r="D11" s="111">
        <f t="shared" si="1"/>
        <v>0</v>
      </c>
      <c r="E11" s="192">
        <f t="shared" si="2"/>
        <v>0</v>
      </c>
      <c r="F11" s="186">
        <f t="shared" si="3"/>
        <v>0</v>
      </c>
      <c r="G11" s="278"/>
      <c r="H11" s="279"/>
      <c r="I11" s="186">
        <f t="shared" si="4"/>
        <v>0</v>
      </c>
      <c r="J11" s="278"/>
      <c r="K11" s="283"/>
      <c r="L11" s="186">
        <f t="shared" si="5"/>
        <v>0</v>
      </c>
      <c r="M11" s="278"/>
      <c r="N11" s="283"/>
    </row>
    <row r="12" spans="1:26" ht="27.75" customHeight="1" x14ac:dyDescent="0.25">
      <c r="A12" s="367">
        <v>12</v>
      </c>
      <c r="B12" s="193" t="s">
        <v>908</v>
      </c>
      <c r="C12" s="104">
        <f t="shared" si="0"/>
        <v>0</v>
      </c>
      <c r="D12" s="194">
        <f t="shared" si="1"/>
        <v>0</v>
      </c>
      <c r="E12" s="195">
        <f t="shared" si="2"/>
        <v>0</v>
      </c>
      <c r="F12" s="196">
        <f t="shared" si="3"/>
        <v>0</v>
      </c>
      <c r="G12" s="295"/>
      <c r="H12" s="296"/>
      <c r="I12" s="196">
        <f t="shared" si="4"/>
        <v>0</v>
      </c>
      <c r="J12" s="295"/>
      <c r="K12" s="297"/>
      <c r="L12" s="196">
        <f t="shared" si="5"/>
        <v>0</v>
      </c>
      <c r="M12" s="295"/>
      <c r="N12" s="297"/>
    </row>
    <row r="13" spans="1:26" s="190" customFormat="1" ht="27.75" customHeight="1" x14ac:dyDescent="0.25">
      <c r="A13" s="367">
        <v>13</v>
      </c>
      <c r="B13" s="185" t="s">
        <v>146</v>
      </c>
      <c r="C13" s="42">
        <f t="shared" si="0"/>
        <v>0</v>
      </c>
      <c r="D13" s="189">
        <f t="shared" si="1"/>
        <v>0</v>
      </c>
      <c r="E13" s="56">
        <f t="shared" si="2"/>
        <v>0</v>
      </c>
      <c r="F13" s="197">
        <f t="shared" si="3"/>
        <v>0</v>
      </c>
      <c r="G13" s="98">
        <f>SUM(G14:G18)</f>
        <v>0</v>
      </c>
      <c r="H13" s="187">
        <f>SUM(H14:H18)</f>
        <v>0</v>
      </c>
      <c r="I13" s="197">
        <f t="shared" si="4"/>
        <v>0</v>
      </c>
      <c r="J13" s="98">
        <f>SUM(J14:J18)</f>
        <v>0</v>
      </c>
      <c r="K13" s="56">
        <f>SUM(K14:K18)</f>
        <v>0</v>
      </c>
      <c r="L13" s="188">
        <f t="shared" si="5"/>
        <v>0</v>
      </c>
      <c r="M13" s="189">
        <f>SUM(M14:M18)</f>
        <v>0</v>
      </c>
      <c r="N13" s="56">
        <f>SUM(N14:N18)</f>
        <v>0</v>
      </c>
    </row>
    <row r="14" spans="1:26" ht="27.75" customHeight="1" x14ac:dyDescent="0.25">
      <c r="A14" s="367">
        <v>14</v>
      </c>
      <c r="B14" s="191" t="s">
        <v>147</v>
      </c>
      <c r="C14" s="102">
        <f t="shared" si="0"/>
        <v>0</v>
      </c>
      <c r="D14" s="111">
        <f t="shared" si="1"/>
        <v>0</v>
      </c>
      <c r="E14" s="192">
        <f t="shared" si="2"/>
        <v>0</v>
      </c>
      <c r="F14" s="186">
        <f t="shared" si="3"/>
        <v>0</v>
      </c>
      <c r="G14" s="278"/>
      <c r="H14" s="279"/>
      <c r="I14" s="186">
        <f t="shared" si="4"/>
        <v>0</v>
      </c>
      <c r="J14" s="278"/>
      <c r="K14" s="283"/>
      <c r="L14" s="186">
        <f t="shared" si="5"/>
        <v>0</v>
      </c>
      <c r="M14" s="278"/>
      <c r="N14" s="283"/>
    </row>
    <row r="15" spans="1:26" ht="27.75" customHeight="1" x14ac:dyDescent="0.25">
      <c r="A15" s="367">
        <v>15</v>
      </c>
      <c r="B15" s="191" t="s">
        <v>94</v>
      </c>
      <c r="C15" s="102">
        <f t="shared" si="0"/>
        <v>0</v>
      </c>
      <c r="D15" s="111">
        <f t="shared" si="1"/>
        <v>0</v>
      </c>
      <c r="E15" s="192">
        <f t="shared" si="2"/>
        <v>0</v>
      </c>
      <c r="F15" s="186">
        <f t="shared" si="3"/>
        <v>0</v>
      </c>
      <c r="G15" s="278"/>
      <c r="H15" s="279"/>
      <c r="I15" s="186">
        <f t="shared" si="4"/>
        <v>0</v>
      </c>
      <c r="J15" s="278"/>
      <c r="K15" s="283"/>
      <c r="L15" s="186">
        <f t="shared" si="5"/>
        <v>0</v>
      </c>
      <c r="M15" s="278"/>
      <c r="N15" s="283"/>
    </row>
    <row r="16" spans="1:26" ht="27.75" customHeight="1" x14ac:dyDescent="0.25">
      <c r="A16" s="367">
        <v>16</v>
      </c>
      <c r="B16" s="191" t="s">
        <v>93</v>
      </c>
      <c r="C16" s="102">
        <f t="shared" si="0"/>
        <v>0</v>
      </c>
      <c r="D16" s="111">
        <f t="shared" si="1"/>
        <v>0</v>
      </c>
      <c r="E16" s="192">
        <f t="shared" si="2"/>
        <v>0</v>
      </c>
      <c r="F16" s="186">
        <f t="shared" si="3"/>
        <v>0</v>
      </c>
      <c r="G16" s="278"/>
      <c r="H16" s="279"/>
      <c r="I16" s="186">
        <f t="shared" si="4"/>
        <v>0</v>
      </c>
      <c r="J16" s="278"/>
      <c r="K16" s="283"/>
      <c r="L16" s="186">
        <f t="shared" si="5"/>
        <v>0</v>
      </c>
      <c r="M16" s="278"/>
      <c r="N16" s="283"/>
    </row>
    <row r="17" spans="1:14" ht="27.75" customHeight="1" x14ac:dyDescent="0.25">
      <c r="A17" s="367">
        <v>17</v>
      </c>
      <c r="B17" s="198" t="s">
        <v>148</v>
      </c>
      <c r="C17" s="104">
        <f t="shared" si="0"/>
        <v>0</v>
      </c>
      <c r="D17" s="194">
        <f t="shared" si="1"/>
        <v>0</v>
      </c>
      <c r="E17" s="195">
        <f t="shared" si="2"/>
        <v>0</v>
      </c>
      <c r="F17" s="186">
        <f t="shared" si="3"/>
        <v>0</v>
      </c>
      <c r="G17" s="288"/>
      <c r="H17" s="289"/>
      <c r="I17" s="186">
        <f t="shared" si="4"/>
        <v>0</v>
      </c>
      <c r="J17" s="288"/>
      <c r="K17" s="290"/>
      <c r="L17" s="186">
        <f t="shared" si="5"/>
        <v>0</v>
      </c>
      <c r="M17" s="288"/>
      <c r="N17" s="290"/>
    </row>
    <row r="18" spans="1:14" ht="27.75" customHeight="1" x14ac:dyDescent="0.25">
      <c r="A18" s="367">
        <v>18</v>
      </c>
      <c r="B18" s="193" t="s">
        <v>809</v>
      </c>
      <c r="C18" s="104">
        <f t="shared" si="0"/>
        <v>0</v>
      </c>
      <c r="D18" s="194">
        <f t="shared" si="1"/>
        <v>0</v>
      </c>
      <c r="E18" s="195">
        <f t="shared" si="2"/>
        <v>0</v>
      </c>
      <c r="F18" s="196">
        <f t="shared" si="3"/>
        <v>0</v>
      </c>
      <c r="G18" s="295"/>
      <c r="H18" s="296"/>
      <c r="I18" s="196">
        <f t="shared" si="4"/>
        <v>0</v>
      </c>
      <c r="J18" s="295"/>
      <c r="K18" s="297"/>
      <c r="L18" s="196">
        <f t="shared" si="5"/>
        <v>0</v>
      </c>
      <c r="M18" s="295"/>
      <c r="N18" s="297"/>
    </row>
    <row r="19" spans="1:14" s="190" customFormat="1" ht="27.75" customHeight="1" x14ac:dyDescent="0.25">
      <c r="A19" s="367">
        <v>19</v>
      </c>
      <c r="B19" s="185" t="s">
        <v>899</v>
      </c>
      <c r="C19" s="42">
        <f t="shared" si="0"/>
        <v>0</v>
      </c>
      <c r="D19" s="189">
        <f t="shared" si="1"/>
        <v>0</v>
      </c>
      <c r="E19" s="56">
        <f t="shared" si="2"/>
        <v>0</v>
      </c>
      <c r="F19" s="197">
        <f t="shared" si="3"/>
        <v>0</v>
      </c>
      <c r="G19" s="98">
        <f>SUM(G20:G24)</f>
        <v>0</v>
      </c>
      <c r="H19" s="187">
        <f>SUM(H20:H24)</f>
        <v>0</v>
      </c>
      <c r="I19" s="197">
        <f t="shared" si="4"/>
        <v>0</v>
      </c>
      <c r="J19" s="98">
        <f>SUM(J20:J24)</f>
        <v>0</v>
      </c>
      <c r="K19" s="56">
        <f>SUM(K20:K24)</f>
        <v>0</v>
      </c>
      <c r="L19" s="188">
        <f t="shared" si="5"/>
        <v>0</v>
      </c>
      <c r="M19" s="189">
        <f>SUM(M20:M24)</f>
        <v>0</v>
      </c>
      <c r="N19" s="56">
        <f>SUM(N20:N24)</f>
        <v>0</v>
      </c>
    </row>
    <row r="20" spans="1:14" ht="27.75" customHeight="1" x14ac:dyDescent="0.25">
      <c r="A20" s="367">
        <v>20</v>
      </c>
      <c r="B20" s="191" t="s">
        <v>903</v>
      </c>
      <c r="C20" s="102">
        <f t="shared" si="0"/>
        <v>0</v>
      </c>
      <c r="D20" s="111">
        <f t="shared" si="1"/>
        <v>0</v>
      </c>
      <c r="E20" s="192">
        <f t="shared" si="2"/>
        <v>0</v>
      </c>
      <c r="F20" s="186">
        <f t="shared" si="3"/>
        <v>0</v>
      </c>
      <c r="G20" s="278"/>
      <c r="H20" s="279"/>
      <c r="I20" s="186">
        <f t="shared" si="4"/>
        <v>0</v>
      </c>
      <c r="J20" s="278"/>
      <c r="K20" s="283"/>
      <c r="L20" s="186">
        <f t="shared" si="5"/>
        <v>0</v>
      </c>
      <c r="M20" s="278"/>
      <c r="N20" s="283"/>
    </row>
    <row r="21" spans="1:14" ht="27.75" customHeight="1" x14ac:dyDescent="0.25">
      <c r="A21" s="367">
        <v>21</v>
      </c>
      <c r="B21" s="191" t="s">
        <v>900</v>
      </c>
      <c r="C21" s="102">
        <f t="shared" si="0"/>
        <v>0</v>
      </c>
      <c r="D21" s="111">
        <f t="shared" si="1"/>
        <v>0</v>
      </c>
      <c r="E21" s="192">
        <f t="shared" si="2"/>
        <v>0</v>
      </c>
      <c r="F21" s="186">
        <f t="shared" si="3"/>
        <v>0</v>
      </c>
      <c r="G21" s="278"/>
      <c r="H21" s="279"/>
      <c r="I21" s="186">
        <f t="shared" si="4"/>
        <v>0</v>
      </c>
      <c r="J21" s="278"/>
      <c r="K21" s="283"/>
      <c r="L21" s="186">
        <f t="shared" si="5"/>
        <v>0</v>
      </c>
      <c r="M21" s="278"/>
      <c r="N21" s="283"/>
    </row>
    <row r="22" spans="1:14" ht="27.75" customHeight="1" x14ac:dyDescent="0.25">
      <c r="A22" s="367">
        <v>22</v>
      </c>
      <c r="B22" s="191" t="s">
        <v>901</v>
      </c>
      <c r="C22" s="102">
        <f t="shared" si="0"/>
        <v>0</v>
      </c>
      <c r="D22" s="111">
        <f t="shared" si="1"/>
        <v>0</v>
      </c>
      <c r="E22" s="192">
        <f t="shared" si="2"/>
        <v>0</v>
      </c>
      <c r="F22" s="186">
        <f t="shared" si="3"/>
        <v>0</v>
      </c>
      <c r="G22" s="278"/>
      <c r="H22" s="279"/>
      <c r="I22" s="186">
        <f t="shared" si="4"/>
        <v>0</v>
      </c>
      <c r="J22" s="278"/>
      <c r="K22" s="283"/>
      <c r="L22" s="186">
        <f t="shared" si="5"/>
        <v>0</v>
      </c>
      <c r="M22" s="278"/>
      <c r="N22" s="283"/>
    </row>
    <row r="23" spans="1:14" ht="27.75" customHeight="1" x14ac:dyDescent="0.25">
      <c r="A23" s="367">
        <v>23</v>
      </c>
      <c r="B23" s="198" t="s">
        <v>902</v>
      </c>
      <c r="C23" s="104">
        <f t="shared" si="0"/>
        <v>0</v>
      </c>
      <c r="D23" s="194">
        <f t="shared" si="1"/>
        <v>0</v>
      </c>
      <c r="E23" s="195">
        <f t="shared" si="2"/>
        <v>0</v>
      </c>
      <c r="F23" s="186">
        <f t="shared" si="3"/>
        <v>0</v>
      </c>
      <c r="G23" s="288"/>
      <c r="H23" s="289"/>
      <c r="I23" s="186">
        <f t="shared" si="4"/>
        <v>0</v>
      </c>
      <c r="J23" s="288"/>
      <c r="K23" s="290"/>
      <c r="L23" s="186">
        <f t="shared" si="5"/>
        <v>0</v>
      </c>
      <c r="M23" s="288"/>
      <c r="N23" s="290"/>
    </row>
    <row r="24" spans="1:14" ht="27.75" customHeight="1" x14ac:dyDescent="0.25">
      <c r="A24" s="367">
        <v>24</v>
      </c>
      <c r="B24" s="193" t="s">
        <v>909</v>
      </c>
      <c r="C24" s="104">
        <f t="shared" si="0"/>
        <v>0</v>
      </c>
      <c r="D24" s="194">
        <f t="shared" si="1"/>
        <v>0</v>
      </c>
      <c r="E24" s="195">
        <f t="shared" si="2"/>
        <v>0</v>
      </c>
      <c r="F24" s="196">
        <f t="shared" si="3"/>
        <v>0</v>
      </c>
      <c r="G24" s="295"/>
      <c r="H24" s="296"/>
      <c r="I24" s="196">
        <f t="shared" si="4"/>
        <v>0</v>
      </c>
      <c r="J24" s="295"/>
      <c r="K24" s="297"/>
      <c r="L24" s="196">
        <f t="shared" si="5"/>
        <v>0</v>
      </c>
      <c r="M24" s="295"/>
      <c r="N24" s="297"/>
    </row>
    <row r="25" spans="1:14" s="190" customFormat="1" ht="27.75" customHeight="1" x14ac:dyDescent="0.25">
      <c r="A25" s="367">
        <v>25</v>
      </c>
      <c r="B25" s="369" t="s">
        <v>896</v>
      </c>
      <c r="C25" s="370">
        <f t="shared" si="0"/>
        <v>0</v>
      </c>
      <c r="D25" s="371">
        <f t="shared" si="1"/>
        <v>0</v>
      </c>
      <c r="E25" s="372">
        <f t="shared" si="2"/>
        <v>0</v>
      </c>
      <c r="F25" s="373">
        <f t="shared" si="3"/>
        <v>0</v>
      </c>
      <c r="G25" s="119">
        <f>SUM(G26:G29)</f>
        <v>0</v>
      </c>
      <c r="H25" s="374">
        <f>SUM(H26:H29)</f>
        <v>0</v>
      </c>
      <c r="I25" s="373">
        <f t="shared" si="4"/>
        <v>0</v>
      </c>
      <c r="J25" s="119">
        <f>SUM(J26:J30)</f>
        <v>0</v>
      </c>
      <c r="K25" s="372">
        <f>SUM(K26:K30)</f>
        <v>0</v>
      </c>
      <c r="L25" s="375">
        <f t="shared" si="5"/>
        <v>0</v>
      </c>
      <c r="M25" s="371">
        <f>SUM(M26:M30)</f>
        <v>0</v>
      </c>
      <c r="N25" s="372">
        <f>SUM(N26:N30)</f>
        <v>0</v>
      </c>
    </row>
    <row r="26" spans="1:14" ht="27.75" customHeight="1" x14ac:dyDescent="0.25">
      <c r="A26" s="367">
        <v>26</v>
      </c>
      <c r="B26" s="191" t="s">
        <v>895</v>
      </c>
      <c r="C26" s="102">
        <f t="shared" si="0"/>
        <v>0</v>
      </c>
      <c r="D26" s="111">
        <f t="shared" si="1"/>
        <v>0</v>
      </c>
      <c r="E26" s="192">
        <f t="shared" si="2"/>
        <v>0</v>
      </c>
      <c r="F26" s="186">
        <f t="shared" si="3"/>
        <v>0</v>
      </c>
      <c r="G26" s="278"/>
      <c r="H26" s="279"/>
      <c r="I26" s="186">
        <f t="shared" si="4"/>
        <v>0</v>
      </c>
      <c r="J26" s="278"/>
      <c r="K26" s="283"/>
      <c r="L26" s="186">
        <f t="shared" si="5"/>
        <v>0</v>
      </c>
      <c r="M26" s="278"/>
      <c r="N26" s="283"/>
    </row>
    <row r="27" spans="1:14" ht="27.75" customHeight="1" x14ac:dyDescent="0.25">
      <c r="A27" s="367">
        <v>27</v>
      </c>
      <c r="B27" s="191" t="s">
        <v>910</v>
      </c>
      <c r="C27" s="102">
        <f t="shared" si="0"/>
        <v>0</v>
      </c>
      <c r="D27" s="111">
        <f t="shared" si="1"/>
        <v>0</v>
      </c>
      <c r="E27" s="192">
        <f t="shared" si="2"/>
        <v>0</v>
      </c>
      <c r="F27" s="186">
        <f t="shared" si="3"/>
        <v>0</v>
      </c>
      <c r="G27" s="278"/>
      <c r="H27" s="279"/>
      <c r="I27" s="186">
        <f t="shared" si="4"/>
        <v>0</v>
      </c>
      <c r="J27" s="278"/>
      <c r="K27" s="283"/>
      <c r="L27" s="186">
        <f t="shared" si="5"/>
        <v>0</v>
      </c>
      <c r="M27" s="278"/>
      <c r="N27" s="283"/>
    </row>
    <row r="28" spans="1:14" ht="27.75" customHeight="1" x14ac:dyDescent="0.25">
      <c r="A28" s="367">
        <v>28</v>
      </c>
      <c r="B28" s="191" t="s">
        <v>898</v>
      </c>
      <c r="C28" s="102">
        <f t="shared" si="0"/>
        <v>0</v>
      </c>
      <c r="D28" s="111">
        <f t="shared" si="1"/>
        <v>0</v>
      </c>
      <c r="E28" s="192">
        <f t="shared" si="2"/>
        <v>0</v>
      </c>
      <c r="F28" s="186">
        <f t="shared" si="3"/>
        <v>0</v>
      </c>
      <c r="G28" s="278"/>
      <c r="H28" s="279"/>
      <c r="I28" s="186">
        <f t="shared" si="4"/>
        <v>0</v>
      </c>
      <c r="J28" s="278"/>
      <c r="K28" s="283"/>
      <c r="L28" s="186">
        <f t="shared" si="5"/>
        <v>0</v>
      </c>
      <c r="M28" s="278"/>
      <c r="N28" s="283"/>
    </row>
    <row r="29" spans="1:14" ht="27.75" customHeight="1" thickBot="1" x14ac:dyDescent="0.3">
      <c r="A29" s="367">
        <v>29</v>
      </c>
      <c r="B29" s="366" t="s">
        <v>897</v>
      </c>
      <c r="C29" s="114">
        <f t="shared" si="0"/>
        <v>0</v>
      </c>
      <c r="D29" s="211">
        <f t="shared" si="1"/>
        <v>0</v>
      </c>
      <c r="E29" s="212">
        <f t="shared" si="2"/>
        <v>0</v>
      </c>
      <c r="F29" s="213">
        <f t="shared" si="3"/>
        <v>0</v>
      </c>
      <c r="G29" s="288"/>
      <c r="H29" s="289"/>
      <c r="I29" s="213">
        <f t="shared" si="4"/>
        <v>0</v>
      </c>
      <c r="J29" s="288"/>
      <c r="K29" s="290"/>
      <c r="L29" s="213">
        <f t="shared" si="5"/>
        <v>0</v>
      </c>
      <c r="M29" s="288"/>
      <c r="N29" s="290"/>
    </row>
    <row r="30" spans="1:14" ht="15.75" thickTop="1" x14ac:dyDescent="0.25">
      <c r="A30" s="367">
        <v>30</v>
      </c>
      <c r="B30" s="376"/>
      <c r="C30" s="376"/>
      <c r="D30" s="376"/>
      <c r="E30" s="376"/>
      <c r="F30" s="377"/>
      <c r="G30" s="376"/>
      <c r="H30" s="376"/>
      <c r="I30" s="376"/>
      <c r="J30" s="376"/>
      <c r="K30" s="376"/>
      <c r="L30" s="376"/>
      <c r="M30" s="376"/>
      <c r="N30" s="376"/>
    </row>
    <row r="31" spans="1:14" x14ac:dyDescent="0.25">
      <c r="A31" s="367">
        <v>31</v>
      </c>
      <c r="B31" s="155" t="s">
        <v>103</v>
      </c>
    </row>
    <row r="32" spans="1:14" ht="15.75" customHeight="1" x14ac:dyDescent="0.25">
      <c r="A32" s="367">
        <v>32</v>
      </c>
      <c r="B32" s="419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1"/>
    </row>
    <row r="33" spans="2:14" ht="15.75" customHeight="1" x14ac:dyDescent="0.25">
      <c r="B33" s="422"/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4"/>
    </row>
    <row r="34" spans="2:14" ht="15.75" customHeight="1" x14ac:dyDescent="0.25">
      <c r="B34" s="422"/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4"/>
    </row>
    <row r="35" spans="2:14" ht="15.75" customHeight="1" x14ac:dyDescent="0.25">
      <c r="B35" s="422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2:14" ht="15.75" customHeight="1" x14ac:dyDescent="0.25">
      <c r="B36" s="425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</sheetData>
  <sheetProtection algorithmName="SHA-512" hashValue="CR7KP1S5R2W5oPdDrFJkqu5tr+GLKU+zlcl1SU0A5IvCKPGaff/tRmtQDZvjBch9zaN4VuzDsnRVSZ4wDxlUfQ==" saltValue="rNuJygvW7jQkoPUMuvMtYg==" spinCount="100000" sheet="1" objects="1" scenarios="1"/>
  <mergeCells count="6">
    <mergeCell ref="B32:N36"/>
    <mergeCell ref="B5:B6"/>
    <mergeCell ref="C5:E5"/>
    <mergeCell ref="F5:H5"/>
    <mergeCell ref="I5:K5"/>
    <mergeCell ref="L5:N5"/>
  </mergeCells>
  <conditionalFormatting sqref="C8:F12 I8:I12 L8:L12">
    <cfRule type="cellIs" dxfId="33" priority="5" operator="equal">
      <formula>0</formula>
    </cfRule>
  </conditionalFormatting>
  <conditionalFormatting sqref="C14:F18 I14:I18 L14:L18 C20:F24 I20:I24 L20:L24 C26:F29 I26:I29 L26:L29">
    <cfRule type="cellIs" dxfId="32" priority="3" operator="equal">
      <formula>0</formula>
    </cfRule>
  </conditionalFormatting>
  <conditionalFormatting sqref="C7:N7 C13:N13">
    <cfRule type="cellIs" dxfId="31" priority="4" operator="equal">
      <formula>0</formula>
    </cfRule>
  </conditionalFormatting>
  <conditionalFormatting sqref="C19:N19">
    <cfRule type="cellIs" dxfId="30" priority="1" operator="equal">
      <formula>0</formula>
    </cfRule>
  </conditionalFormatting>
  <conditionalFormatting sqref="C25:N25">
    <cfRule type="cellIs" dxfId="29" priority="2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64" orientation="landscape" r:id="rId1"/>
  <headerFooter>
    <oddHeader>&amp;L&amp;G</oddHeader>
    <oddFooter>&amp;R&amp;"Carlito,Negrita"Aula Edad&amp;"Carlito,Normal",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>
    <pageSetUpPr fitToPage="1"/>
  </sheetPr>
  <dimension ref="A1:W32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64" customWidth="1"/>
    <col min="2" max="2" width="56.85546875" style="9" customWidth="1"/>
    <col min="3" max="6" width="14.7109375" style="9" customWidth="1"/>
    <col min="7" max="16384" width="11.42578125" style="9"/>
  </cols>
  <sheetData>
    <row r="1" spans="1:23" ht="18.75" x14ac:dyDescent="0.3">
      <c r="A1" s="367">
        <v>1</v>
      </c>
      <c r="B1" s="88" t="s">
        <v>398</v>
      </c>
      <c r="C1" s="172"/>
      <c r="D1" s="172"/>
      <c r="F1" s="64" t="s">
        <v>92</v>
      </c>
    </row>
    <row r="2" spans="1:23" ht="18" customHeight="1" x14ac:dyDescent="0.3">
      <c r="A2" s="367">
        <v>2</v>
      </c>
      <c r="B2" s="88" t="s">
        <v>109</v>
      </c>
      <c r="C2" s="172"/>
      <c r="D2" s="172"/>
      <c r="E2" s="172"/>
      <c r="F2" s="275" t="s">
        <v>703</v>
      </c>
    </row>
    <row r="3" spans="1:23" ht="18.75" x14ac:dyDescent="0.3">
      <c r="A3" s="367">
        <v>3</v>
      </c>
      <c r="B3" s="365" t="s">
        <v>869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23" ht="18" customHeight="1" x14ac:dyDescent="0.3">
      <c r="A4" s="367">
        <v>4</v>
      </c>
      <c r="B4" s="88"/>
      <c r="C4" s="172"/>
      <c r="D4" s="172"/>
      <c r="E4" s="172"/>
      <c r="F4" s="172"/>
    </row>
    <row r="5" spans="1:23" ht="33" customHeight="1" x14ac:dyDescent="0.25">
      <c r="A5" s="367">
        <v>5</v>
      </c>
      <c r="B5" s="173" t="s">
        <v>697</v>
      </c>
      <c r="C5" s="298"/>
      <c r="D5" s="174"/>
      <c r="E5" s="174"/>
      <c r="F5" s="174"/>
    </row>
    <row r="6" spans="1:23" ht="18" customHeight="1" thickBot="1" x14ac:dyDescent="0.35">
      <c r="A6" s="367">
        <v>6</v>
      </c>
      <c r="B6" s="88"/>
      <c r="C6" s="172"/>
      <c r="D6" s="172"/>
      <c r="E6" s="172"/>
      <c r="F6" s="172"/>
    </row>
    <row r="7" spans="1:23" ht="36.75" customHeight="1" thickTop="1" thickBot="1" x14ac:dyDescent="0.3">
      <c r="A7" s="367">
        <v>7</v>
      </c>
      <c r="B7" s="34" t="s">
        <v>95</v>
      </c>
      <c r="C7" s="91" t="s">
        <v>0</v>
      </c>
      <c r="D7" s="92" t="s">
        <v>117</v>
      </c>
      <c r="E7" s="93" t="s">
        <v>118</v>
      </c>
      <c r="F7" s="94" t="s">
        <v>119</v>
      </c>
    </row>
    <row r="8" spans="1:23" ht="27.6" customHeight="1" thickTop="1" x14ac:dyDescent="0.25">
      <c r="A8" s="367">
        <v>8</v>
      </c>
      <c r="B8" s="310" t="s">
        <v>97</v>
      </c>
      <c r="C8" s="102" t="str">
        <f t="shared" ref="C8:C20" si="0">IF(OR($C$5="Sí"),SUM(D8:F8),"")</f>
        <v/>
      </c>
      <c r="D8" s="299"/>
      <c r="E8" s="300"/>
      <c r="F8" s="301"/>
    </row>
    <row r="9" spans="1:23" ht="27.6" customHeight="1" x14ac:dyDescent="0.25">
      <c r="A9" s="367">
        <v>9</v>
      </c>
      <c r="B9" s="311" t="s">
        <v>96</v>
      </c>
      <c r="C9" s="102" t="str">
        <f t="shared" si="0"/>
        <v/>
      </c>
      <c r="D9" s="299"/>
      <c r="E9" s="300"/>
      <c r="F9" s="301"/>
    </row>
    <row r="10" spans="1:23" ht="27.6" customHeight="1" x14ac:dyDescent="0.25">
      <c r="A10" s="367">
        <v>10</v>
      </c>
      <c r="B10" s="311" t="s">
        <v>699</v>
      </c>
      <c r="C10" s="102" t="str">
        <f t="shared" si="0"/>
        <v/>
      </c>
      <c r="D10" s="299"/>
      <c r="E10" s="300"/>
      <c r="F10" s="301"/>
    </row>
    <row r="11" spans="1:23" ht="27.6" customHeight="1" x14ac:dyDescent="0.25">
      <c r="A11" s="367">
        <v>11</v>
      </c>
      <c r="B11" s="311" t="s">
        <v>700</v>
      </c>
      <c r="C11" s="102" t="str">
        <f t="shared" si="0"/>
        <v/>
      </c>
      <c r="D11" s="299"/>
      <c r="E11" s="300"/>
      <c r="F11" s="301"/>
    </row>
    <row r="12" spans="1:23" ht="27.6" customHeight="1" x14ac:dyDescent="0.25">
      <c r="A12" s="367">
        <v>12</v>
      </c>
      <c r="B12" s="311" t="s">
        <v>701</v>
      </c>
      <c r="C12" s="102" t="str">
        <f t="shared" si="0"/>
        <v/>
      </c>
      <c r="D12" s="302"/>
      <c r="E12" s="278"/>
      <c r="F12" s="303"/>
    </row>
    <row r="13" spans="1:23" ht="27.6" customHeight="1" x14ac:dyDescent="0.25">
      <c r="A13" s="367">
        <v>13</v>
      </c>
      <c r="B13" s="311" t="s">
        <v>702</v>
      </c>
      <c r="C13" s="102" t="str">
        <f t="shared" si="0"/>
        <v/>
      </c>
      <c r="D13" s="302"/>
      <c r="E13" s="278"/>
      <c r="F13" s="303"/>
    </row>
    <row r="14" spans="1:23" ht="27.6" customHeight="1" x14ac:dyDescent="0.25">
      <c r="A14" s="367">
        <v>14</v>
      </c>
      <c r="B14" s="312" t="s">
        <v>110</v>
      </c>
      <c r="C14" s="102" t="str">
        <f t="shared" si="0"/>
        <v/>
      </c>
      <c r="D14" s="302"/>
      <c r="E14" s="278"/>
      <c r="F14" s="303"/>
    </row>
    <row r="15" spans="1:23" ht="27.6" customHeight="1" x14ac:dyDescent="0.25">
      <c r="A15" s="367">
        <v>15</v>
      </c>
      <c r="B15" s="312" t="s">
        <v>111</v>
      </c>
      <c r="C15" s="102" t="str">
        <f t="shared" si="0"/>
        <v/>
      </c>
      <c r="D15" s="302"/>
      <c r="E15" s="278"/>
      <c r="F15" s="303"/>
    </row>
    <row r="16" spans="1:23" ht="27.6" customHeight="1" x14ac:dyDescent="0.25">
      <c r="A16" s="367">
        <v>16</v>
      </c>
      <c r="B16" s="312" t="s">
        <v>698</v>
      </c>
      <c r="C16" s="102" t="str">
        <f t="shared" si="0"/>
        <v/>
      </c>
      <c r="D16" s="302"/>
      <c r="E16" s="278"/>
      <c r="F16" s="303"/>
    </row>
    <row r="17" spans="1:6" ht="27.6" customHeight="1" x14ac:dyDescent="0.25">
      <c r="A17" s="367">
        <v>17</v>
      </c>
      <c r="B17" s="312" t="s">
        <v>98</v>
      </c>
      <c r="C17" s="102" t="str">
        <f t="shared" si="0"/>
        <v/>
      </c>
      <c r="D17" s="302"/>
      <c r="E17" s="278"/>
      <c r="F17" s="303"/>
    </row>
    <row r="18" spans="1:6" ht="27.6" customHeight="1" x14ac:dyDescent="0.25">
      <c r="A18" s="367">
        <v>18</v>
      </c>
      <c r="B18" s="312" t="s">
        <v>99</v>
      </c>
      <c r="C18" s="102" t="str">
        <f t="shared" si="0"/>
        <v/>
      </c>
      <c r="D18" s="314">
        <f>+D19+D20</f>
        <v>0</v>
      </c>
      <c r="E18" s="315">
        <f t="shared" ref="E18:F18" si="1">+E19+E20</f>
        <v>0</v>
      </c>
      <c r="F18" s="316">
        <f t="shared" si="1"/>
        <v>0</v>
      </c>
    </row>
    <row r="19" spans="1:6" ht="27.6" customHeight="1" x14ac:dyDescent="0.25">
      <c r="A19" s="367">
        <v>19</v>
      </c>
      <c r="B19" s="313" t="s">
        <v>163</v>
      </c>
      <c r="C19" s="102" t="str">
        <f t="shared" si="0"/>
        <v/>
      </c>
      <c r="D19" s="302"/>
      <c r="E19" s="278"/>
      <c r="F19" s="303"/>
    </row>
    <row r="20" spans="1:6" ht="27" customHeight="1" thickBot="1" x14ac:dyDescent="0.3">
      <c r="A20" s="367">
        <v>20</v>
      </c>
      <c r="B20" s="308" t="s">
        <v>164</v>
      </c>
      <c r="C20" s="126" t="str">
        <f t="shared" si="0"/>
        <v/>
      </c>
      <c r="D20" s="304"/>
      <c r="E20" s="309"/>
      <c r="F20" s="317"/>
    </row>
    <row r="21" spans="1:6" ht="64.5" customHeight="1" thickTop="1" x14ac:dyDescent="0.25">
      <c r="A21" s="367">
        <v>21</v>
      </c>
      <c r="B21" s="381"/>
      <c r="C21" s="382">
        <f>SUM(D8:F20)</f>
        <v>0</v>
      </c>
      <c r="D21" s="409" t="str">
        <f>IFERROR(IF(AND(C21&gt;0,C5="No"),"Incluyó datos, pero al inicio del cuadro se indica que no tienen estudiantes con Problemas de Salud.  VERIFICAR",(IF(AND(C21=0,C5="Sí"),"Se indica que tienen estudiantes con Problemas de Salud, se deben agregar los datos en el cuadro. VERIFICAR",(IF(AND(C21&gt;0,C5=""),"Incluyó datos, debe indicar que SÍ tiene estudiantes con Problemas de Salud para que el cuadro sume los totales",""))))),"")</f>
        <v/>
      </c>
      <c r="E21" s="409"/>
      <c r="F21" s="409"/>
    </row>
    <row r="22" spans="1:6" x14ac:dyDescent="0.25">
      <c r="A22" s="367">
        <v>22</v>
      </c>
      <c r="B22" s="128" t="s">
        <v>103</v>
      </c>
    </row>
    <row r="23" spans="1:6" ht="21" customHeight="1" x14ac:dyDescent="0.25">
      <c r="A23" s="367">
        <v>23</v>
      </c>
      <c r="B23" s="400"/>
      <c r="C23" s="401"/>
      <c r="D23" s="401"/>
      <c r="E23" s="401"/>
      <c r="F23" s="402"/>
    </row>
    <row r="24" spans="1:6" ht="21" customHeight="1" x14ac:dyDescent="0.25">
      <c r="B24" s="403"/>
      <c r="C24" s="404"/>
      <c r="D24" s="404"/>
      <c r="E24" s="404"/>
      <c r="F24" s="405"/>
    </row>
    <row r="25" spans="1:6" ht="21" customHeight="1" x14ac:dyDescent="0.25">
      <c r="B25" s="403"/>
      <c r="C25" s="404"/>
      <c r="D25" s="404"/>
      <c r="E25" s="404"/>
      <c r="F25" s="405"/>
    </row>
    <row r="26" spans="1:6" ht="21" customHeight="1" x14ac:dyDescent="0.25">
      <c r="B26" s="406"/>
      <c r="C26" s="407"/>
      <c r="D26" s="407"/>
      <c r="E26" s="407"/>
      <c r="F26" s="408"/>
    </row>
    <row r="29" spans="1:6" ht="15.75" x14ac:dyDescent="0.25">
      <c r="B29" s="129"/>
    </row>
    <row r="30" spans="1:6" x14ac:dyDescent="0.25">
      <c r="B30" s="130"/>
    </row>
    <row r="31" spans="1:6" x14ac:dyDescent="0.25">
      <c r="B31" s="130"/>
    </row>
    <row r="32" spans="1:6" x14ac:dyDescent="0.25">
      <c r="B32" s="130"/>
    </row>
  </sheetData>
  <sheetProtection algorithmName="SHA-512" hashValue="5v9l3tnkVHMj9hu23Ao4mMoOxfJpmB9wwPH3juCT39xzr80ARV1WsDyfdjfoGTfS6gJ9kuO0y2r/gW2L5ViDaw==" saltValue="STrHeit8pPZTmxXsovciSA==" spinCount="100000" sheet="1" objects="1" scenarios="1"/>
  <mergeCells count="2">
    <mergeCell ref="D21:F21"/>
    <mergeCell ref="B23:F26"/>
  </mergeCells>
  <conditionalFormatting sqref="C8:C20">
    <cfRule type="cellIs" dxfId="28" priority="5" operator="equal">
      <formula>0</formula>
    </cfRule>
  </conditionalFormatting>
  <conditionalFormatting sqref="D18:F18">
    <cfRule type="cellIs" dxfId="26" priority="1" operator="equal">
      <formula>0</formula>
    </cfRule>
  </conditionalFormatting>
  <dataValidations count="2">
    <dataValidation type="list" allowBlank="1" showInputMessage="1" showErrorMessage="1" sqref="C5" xr:uid="{D015A5B9-7818-445D-8446-E37762C951B4}">
      <formula1>SINO</formula1>
    </dataValidation>
    <dataValidation type="whole" operator="greaterThanOrEqual" allowBlank="1" showInputMessage="1" showErrorMessage="1" error="Debe incluir solo valores ENTEROS." sqref="E19:F20" xr:uid="{A367C9B7-792E-4187-B126-E9779B27CD30}">
      <formula1>0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scale="81" orientation="landscape" r:id="rId1"/>
  <headerFooter>
    <oddHeader>&amp;L&amp;G</oddHeader>
    <oddFooter>&amp;R&amp;"Carlito,Negrita"Aula Edad&amp;"Carlito,Normal", 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55545FE3-D12F-41F4-A723-BEE7EEFD00CC}">
            <xm:f>NOT(ISERROR(SEARCH(#REF!,D21)))</xm:f>
            <xm:f>#REF!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D21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6">
    <pageSetUpPr fitToPage="1"/>
  </sheetPr>
  <dimension ref="A1:Z29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131" customWidth="1"/>
    <col min="2" max="2" width="20.7109375" style="134" customWidth="1"/>
    <col min="3" max="6" width="14.28515625" style="134" customWidth="1"/>
    <col min="7" max="16384" width="11.42578125" style="134"/>
  </cols>
  <sheetData>
    <row r="1" spans="1:26" s="11" customFormat="1" ht="18" customHeight="1" x14ac:dyDescent="0.3">
      <c r="A1" s="367">
        <v>1</v>
      </c>
      <c r="B1" s="132" t="s">
        <v>400</v>
      </c>
      <c r="C1" s="133"/>
      <c r="D1" s="134"/>
      <c r="E1" s="134"/>
      <c r="F1" s="134"/>
    </row>
    <row r="2" spans="1:26" ht="18.75" x14ac:dyDescent="0.3">
      <c r="A2" s="367">
        <v>2</v>
      </c>
      <c r="B2" s="132" t="s">
        <v>386</v>
      </c>
      <c r="C2" s="135"/>
      <c r="D2" s="135"/>
      <c r="E2" s="135"/>
      <c r="F2" s="135"/>
    </row>
    <row r="3" spans="1:26" ht="18.75" x14ac:dyDescent="0.3">
      <c r="A3" s="367">
        <v>3</v>
      </c>
      <c r="B3" s="132" t="s">
        <v>387</v>
      </c>
      <c r="C3" s="135"/>
      <c r="D3" s="135"/>
      <c r="E3" s="135"/>
      <c r="F3" s="135"/>
    </row>
    <row r="4" spans="1:26" s="9" customFormat="1" ht="19.5" thickBot="1" x14ac:dyDescent="0.35">
      <c r="A4" s="367">
        <v>4</v>
      </c>
      <c r="B4" s="365" t="s">
        <v>869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s="11" customFormat="1" ht="35.25" customHeight="1" thickTop="1" thickBot="1" x14ac:dyDescent="0.3">
      <c r="A5" s="367">
        <v>5</v>
      </c>
      <c r="B5" s="157" t="s">
        <v>399</v>
      </c>
      <c r="C5" s="158" t="s">
        <v>0</v>
      </c>
      <c r="D5" s="159" t="s">
        <v>117</v>
      </c>
      <c r="E5" s="160" t="s">
        <v>118</v>
      </c>
      <c r="F5" s="160" t="s">
        <v>119</v>
      </c>
    </row>
    <row r="6" spans="1:26" s="11" customFormat="1" ht="21" customHeight="1" thickTop="1" thickBot="1" x14ac:dyDescent="0.3">
      <c r="A6" s="367">
        <v>6</v>
      </c>
      <c r="B6" s="378" t="s">
        <v>0</v>
      </c>
      <c r="C6" s="144">
        <f t="shared" ref="C6:C17" si="0">SUM(D6:F6)</f>
        <v>0</v>
      </c>
      <c r="D6" s="145">
        <f>SUM(D7:D17)</f>
        <v>0</v>
      </c>
      <c r="E6" s="147">
        <f>SUM(E7:E17)</f>
        <v>0</v>
      </c>
      <c r="F6" s="147">
        <f>SUM(F7:F17)</f>
        <v>0</v>
      </c>
    </row>
    <row r="7" spans="1:26" s="11" customFormat="1" ht="21" customHeight="1" x14ac:dyDescent="0.25">
      <c r="A7" s="367">
        <v>7</v>
      </c>
      <c r="B7" s="361">
        <v>9</v>
      </c>
      <c r="C7" s="161">
        <f t="shared" si="0"/>
        <v>0</v>
      </c>
      <c r="D7" s="319"/>
      <c r="E7" s="320"/>
      <c r="F7" s="320"/>
    </row>
    <row r="8" spans="1:26" s="11" customFormat="1" ht="21" customHeight="1" x14ac:dyDescent="0.25">
      <c r="A8" s="367">
        <v>8</v>
      </c>
      <c r="B8" s="361">
        <v>10</v>
      </c>
      <c r="C8" s="102">
        <f t="shared" si="0"/>
        <v>0</v>
      </c>
      <c r="D8" s="321"/>
      <c r="E8" s="303"/>
      <c r="F8" s="303"/>
    </row>
    <row r="9" spans="1:26" s="11" customFormat="1" ht="21" customHeight="1" x14ac:dyDescent="0.25">
      <c r="A9" s="367">
        <v>9</v>
      </c>
      <c r="B9" s="361">
        <v>11</v>
      </c>
      <c r="C9" s="102">
        <f t="shared" si="0"/>
        <v>0</v>
      </c>
      <c r="D9" s="321"/>
      <c r="E9" s="303"/>
      <c r="F9" s="303"/>
    </row>
    <row r="10" spans="1:26" s="11" customFormat="1" ht="21" customHeight="1" x14ac:dyDescent="0.25">
      <c r="A10" s="367">
        <v>10</v>
      </c>
      <c r="B10" s="361">
        <v>12</v>
      </c>
      <c r="C10" s="102">
        <f t="shared" si="0"/>
        <v>0</v>
      </c>
      <c r="D10" s="321"/>
      <c r="E10" s="303"/>
      <c r="F10" s="303"/>
    </row>
    <row r="11" spans="1:26" s="11" customFormat="1" ht="21" customHeight="1" x14ac:dyDescent="0.25">
      <c r="A11" s="367">
        <v>11</v>
      </c>
      <c r="B11" s="361">
        <v>13</v>
      </c>
      <c r="C11" s="102">
        <f t="shared" si="0"/>
        <v>0</v>
      </c>
      <c r="D11" s="321"/>
      <c r="E11" s="303"/>
      <c r="F11" s="303"/>
    </row>
    <row r="12" spans="1:26" s="11" customFormat="1" ht="21" customHeight="1" x14ac:dyDescent="0.25">
      <c r="A12" s="367">
        <v>12</v>
      </c>
      <c r="B12" s="361">
        <v>14</v>
      </c>
      <c r="C12" s="102">
        <f t="shared" si="0"/>
        <v>0</v>
      </c>
      <c r="D12" s="321"/>
      <c r="E12" s="303"/>
      <c r="F12" s="303"/>
    </row>
    <row r="13" spans="1:26" s="11" customFormat="1" ht="21" customHeight="1" x14ac:dyDescent="0.25">
      <c r="A13" s="367">
        <v>13</v>
      </c>
      <c r="B13" s="361">
        <v>15</v>
      </c>
      <c r="C13" s="102">
        <f t="shared" si="0"/>
        <v>0</v>
      </c>
      <c r="D13" s="321"/>
      <c r="E13" s="303"/>
      <c r="F13" s="303"/>
    </row>
    <row r="14" spans="1:26" s="11" customFormat="1" ht="21" customHeight="1" x14ac:dyDescent="0.25">
      <c r="A14" s="367">
        <v>14</v>
      </c>
      <c r="B14" s="361">
        <v>16</v>
      </c>
      <c r="C14" s="102">
        <f t="shared" si="0"/>
        <v>0</v>
      </c>
      <c r="D14" s="321"/>
      <c r="E14" s="303"/>
      <c r="F14" s="303"/>
    </row>
    <row r="15" spans="1:26" s="11" customFormat="1" ht="21" customHeight="1" x14ac:dyDescent="0.25">
      <c r="A15" s="367">
        <v>15</v>
      </c>
      <c r="B15" s="361">
        <v>17</v>
      </c>
      <c r="C15" s="102">
        <f t="shared" si="0"/>
        <v>0</v>
      </c>
      <c r="D15" s="321"/>
      <c r="E15" s="303"/>
      <c r="F15" s="303"/>
    </row>
    <row r="16" spans="1:26" s="11" customFormat="1" ht="21" customHeight="1" x14ac:dyDescent="0.25">
      <c r="A16" s="367">
        <v>16</v>
      </c>
      <c r="B16" s="361">
        <v>18</v>
      </c>
      <c r="C16" s="102">
        <f t="shared" si="0"/>
        <v>0</v>
      </c>
      <c r="D16" s="321"/>
      <c r="E16" s="303"/>
      <c r="F16" s="303"/>
    </row>
    <row r="17" spans="1:9" ht="21" customHeight="1" thickBot="1" x14ac:dyDescent="0.3">
      <c r="A17" s="367">
        <v>17</v>
      </c>
      <c r="B17" s="362" t="s">
        <v>100</v>
      </c>
      <c r="C17" s="126">
        <f t="shared" si="0"/>
        <v>0</v>
      </c>
      <c r="D17" s="322"/>
      <c r="E17" s="305"/>
      <c r="F17" s="305"/>
    </row>
    <row r="18" spans="1:9" ht="15.75" thickTop="1" x14ac:dyDescent="0.25">
      <c r="A18" s="367">
        <v>18</v>
      </c>
      <c r="B18" s="151"/>
      <c r="C18" s="162"/>
      <c r="D18" s="163"/>
      <c r="E18" s="163"/>
      <c r="F18" s="163"/>
    </row>
    <row r="19" spans="1:9" ht="17.25" customHeight="1" x14ac:dyDescent="0.25">
      <c r="A19" s="367">
        <v>19</v>
      </c>
      <c r="B19" s="164" t="s">
        <v>402</v>
      </c>
      <c r="C19" s="165"/>
      <c r="D19" s="165"/>
      <c r="E19" s="165"/>
      <c r="F19" s="350"/>
      <c r="G19" s="162"/>
      <c r="H19" s="162"/>
      <c r="I19" s="162"/>
    </row>
    <row r="20" spans="1:9" ht="17.25" customHeight="1" x14ac:dyDescent="0.25">
      <c r="A20" s="367">
        <v>20</v>
      </c>
      <c r="B20" s="166" t="s">
        <v>167</v>
      </c>
      <c r="C20" s="318"/>
      <c r="D20" s="435" t="str">
        <f>IF(OR(C20&gt;('Cuadro 1'!E12+'Cuadro 4'!E12),C21&gt;('Cuadro 1'!E12+'Cuadro 4'!E12),C22&gt;('Cuadro 1'!D12+'Cuadro 4'!D12)),"El dato indicado es mayor a la suma reportada en la línea de Exclusión del Cuadro 1 y del Cuadro 4, según corresponda.","")</f>
        <v/>
      </c>
      <c r="E20" s="435"/>
      <c r="F20" s="436"/>
      <c r="G20" s="162"/>
      <c r="H20" s="162"/>
      <c r="I20" s="162"/>
    </row>
    <row r="21" spans="1:9" ht="17.25" customHeight="1" x14ac:dyDescent="0.25">
      <c r="A21" s="367">
        <v>21</v>
      </c>
      <c r="B21" s="166" t="s">
        <v>168</v>
      </c>
      <c r="C21" s="318"/>
      <c r="D21" s="435"/>
      <c r="E21" s="435"/>
      <c r="F21" s="436"/>
      <c r="G21" s="162"/>
      <c r="H21" s="162"/>
      <c r="I21" s="162"/>
    </row>
    <row r="22" spans="1:9" ht="17.25" customHeight="1" x14ac:dyDescent="0.25">
      <c r="A22" s="367">
        <v>22</v>
      </c>
      <c r="B22" s="166" t="s">
        <v>169</v>
      </c>
      <c r="C22" s="318"/>
      <c r="D22" s="435"/>
      <c r="E22" s="435"/>
      <c r="F22" s="436"/>
      <c r="G22" s="162"/>
      <c r="H22" s="162"/>
      <c r="I22" s="162"/>
    </row>
    <row r="23" spans="1:9" ht="6.6" customHeight="1" x14ac:dyDescent="0.25">
      <c r="A23" s="367">
        <v>23</v>
      </c>
      <c r="B23" s="167"/>
      <c r="C23" s="168"/>
      <c r="D23" s="169"/>
      <c r="E23" s="169"/>
      <c r="F23" s="351"/>
      <c r="G23" s="162"/>
      <c r="H23" s="162"/>
      <c r="I23" s="162"/>
    </row>
    <row r="24" spans="1:9" ht="18.600000000000001" customHeight="1" x14ac:dyDescent="0.25">
      <c r="A24" s="367">
        <v>24</v>
      </c>
      <c r="C24" s="170"/>
      <c r="D24" s="170"/>
      <c r="E24" s="170"/>
      <c r="F24" s="170"/>
      <c r="G24" s="170"/>
      <c r="H24" s="162"/>
      <c r="I24" s="162"/>
    </row>
    <row r="25" spans="1:9" x14ac:dyDescent="0.25">
      <c r="A25" s="367">
        <v>25</v>
      </c>
      <c r="B25" s="155" t="s">
        <v>103</v>
      </c>
      <c r="E25" s="171"/>
      <c r="F25" s="171"/>
    </row>
    <row r="26" spans="1:9" ht="19.5" customHeight="1" x14ac:dyDescent="0.25">
      <c r="A26" s="367">
        <v>26</v>
      </c>
      <c r="B26" s="419"/>
      <c r="C26" s="420"/>
      <c r="D26" s="420"/>
      <c r="E26" s="420"/>
      <c r="F26" s="421"/>
    </row>
    <row r="27" spans="1:9" ht="19.5" customHeight="1" x14ac:dyDescent="0.25">
      <c r="B27" s="422"/>
      <c r="C27" s="423"/>
      <c r="D27" s="423"/>
      <c r="E27" s="423"/>
      <c r="F27" s="424"/>
    </row>
    <row r="28" spans="1:9" ht="19.5" customHeight="1" x14ac:dyDescent="0.25">
      <c r="B28" s="422"/>
      <c r="C28" s="423"/>
      <c r="D28" s="423"/>
      <c r="E28" s="423"/>
      <c r="F28" s="424"/>
    </row>
    <row r="29" spans="1:9" ht="19.5" customHeight="1" x14ac:dyDescent="0.25">
      <c r="B29" s="425"/>
      <c r="C29" s="426"/>
      <c r="D29" s="426"/>
      <c r="E29" s="426"/>
      <c r="F29" s="427"/>
    </row>
  </sheetData>
  <sheetProtection algorithmName="SHA-512" hashValue="aMD4RaYcrIRJuZwyg0aSP0N0k0GTDaDszQXI/WnG8Zh6eCNA8uBsB+TFIPh1CCRw7LH/WvkLSIRz+1hR4TP0sQ==" saltValue="iLDiZ0es9bkLVhesym4Clg==" spinCount="100000" sheet="1" objects="1" scenarios="1"/>
  <mergeCells count="2">
    <mergeCell ref="B26:F29"/>
    <mergeCell ref="D20:F22"/>
  </mergeCells>
  <conditionalFormatting sqref="C6:C19">
    <cfRule type="cellIs" dxfId="25" priority="1" operator="equal">
      <formula>0</formula>
    </cfRule>
  </conditionalFormatting>
  <conditionalFormatting sqref="D6:F6">
    <cfRule type="cellIs" dxfId="24" priority="3" operator="equal">
      <formula>0</formula>
    </cfRule>
  </conditionalFormatting>
  <conditionalFormatting sqref="D18:F18">
    <cfRule type="cellIs" dxfId="23" priority="8" operator="equal">
      <formula>"XX"</formula>
    </cfRule>
  </conditionalFormatting>
  <dataValidations count="1">
    <dataValidation type="whole" allowBlank="1" showInputMessage="1" showErrorMessage="1" sqref="C20:C23" xr:uid="{00000000-0002-0000-0900-000000000000}">
      <formula1>0</formula1>
      <formula2>1000</formula2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scale="99" orientation="landscape" r:id="rId1"/>
  <headerFooter>
    <oddHeader>&amp;L&amp;G</oddHeader>
    <oddFooter>&amp;R&amp;"Carlito,Negrita"Aula Edad&amp;"Carlito,Normal",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>
    <pageSetUpPr fitToPage="1"/>
  </sheetPr>
  <dimension ref="A1:Z3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131" customWidth="1"/>
    <col min="2" max="2" width="14" style="134" customWidth="1"/>
    <col min="3" max="12" width="12" style="134" customWidth="1"/>
    <col min="13" max="13" width="8.42578125" style="134" customWidth="1"/>
    <col min="14" max="14" width="13.28515625" style="134" customWidth="1"/>
    <col min="15" max="15" width="10.7109375" style="11" customWidth="1"/>
    <col min="16" max="16384" width="11.42578125" style="134"/>
  </cols>
  <sheetData>
    <row r="1" spans="1:26" ht="18" customHeight="1" x14ac:dyDescent="0.3">
      <c r="A1" s="367">
        <v>1</v>
      </c>
      <c r="B1" s="132" t="s">
        <v>878</v>
      </c>
      <c r="C1" s="133"/>
    </row>
    <row r="2" spans="1:26" ht="18.75" x14ac:dyDescent="0.3">
      <c r="A2" s="367">
        <v>2</v>
      </c>
      <c r="B2" s="132" t="s">
        <v>388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26" s="9" customFormat="1" ht="19.5" thickBot="1" x14ac:dyDescent="0.35">
      <c r="A3" s="367">
        <v>3</v>
      </c>
      <c r="B3" s="365" t="s">
        <v>869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24" customHeight="1" thickTop="1" x14ac:dyDescent="0.25">
      <c r="A4" s="367">
        <v>4</v>
      </c>
      <c r="B4" s="437" t="s">
        <v>399</v>
      </c>
      <c r="C4" s="439" t="s">
        <v>805</v>
      </c>
      <c r="D4" s="440"/>
      <c r="E4" s="440"/>
      <c r="F4" s="440"/>
      <c r="G4" s="136"/>
      <c r="H4" s="439" t="s">
        <v>806</v>
      </c>
      <c r="I4" s="440"/>
      <c r="J4" s="440"/>
      <c r="K4" s="440"/>
      <c r="L4" s="440"/>
      <c r="N4" s="137"/>
      <c r="O4" s="137"/>
    </row>
    <row r="5" spans="1:26" ht="28.5" customHeight="1" thickBot="1" x14ac:dyDescent="0.3">
      <c r="A5" s="367">
        <v>5</v>
      </c>
      <c r="B5" s="438"/>
      <c r="C5" s="138" t="s">
        <v>0</v>
      </c>
      <c r="D5" s="139" t="s">
        <v>117</v>
      </c>
      <c r="E5" s="140" t="s">
        <v>118</v>
      </c>
      <c r="F5" s="141" t="s">
        <v>119</v>
      </c>
      <c r="G5" s="142" t="s">
        <v>807</v>
      </c>
      <c r="H5" s="143" t="s">
        <v>0</v>
      </c>
      <c r="I5" s="139" t="s">
        <v>117</v>
      </c>
      <c r="J5" s="140" t="s">
        <v>118</v>
      </c>
      <c r="K5" s="140" t="s">
        <v>119</v>
      </c>
      <c r="L5" s="142" t="s">
        <v>807</v>
      </c>
      <c r="N5" s="137"/>
      <c r="O5" s="137"/>
    </row>
    <row r="6" spans="1:26" ht="21" customHeight="1" thickTop="1" thickBot="1" x14ac:dyDescent="0.3">
      <c r="A6" s="367">
        <v>6</v>
      </c>
      <c r="B6" s="378" t="s">
        <v>0</v>
      </c>
      <c r="C6" s="144">
        <f>SUM(C7:C17)</f>
        <v>0</v>
      </c>
      <c r="D6" s="145">
        <f>SUM(D7:D17)</f>
        <v>0</v>
      </c>
      <c r="E6" s="146">
        <f t="shared" ref="E6:G6" si="0">SUM(E7:E17)</f>
        <v>0</v>
      </c>
      <c r="F6" s="147">
        <f t="shared" si="0"/>
        <v>0</v>
      </c>
      <c r="G6" s="148">
        <f t="shared" si="0"/>
        <v>0</v>
      </c>
      <c r="H6" s="144">
        <f>SUM(H7:H17)</f>
        <v>0</v>
      </c>
      <c r="I6" s="145">
        <f>SUM(I7:I17)</f>
        <v>0</v>
      </c>
      <c r="J6" s="146">
        <f t="shared" ref="J6:L6" si="1">SUM(J7:J17)</f>
        <v>0</v>
      </c>
      <c r="K6" s="146">
        <f t="shared" si="1"/>
        <v>0</v>
      </c>
      <c r="L6" s="148">
        <f t="shared" si="1"/>
        <v>0</v>
      </c>
      <c r="N6" s="137"/>
      <c r="O6" s="137"/>
    </row>
    <row r="7" spans="1:26" ht="21" customHeight="1" x14ac:dyDescent="0.25">
      <c r="A7" s="367">
        <v>7</v>
      </c>
      <c r="B7" s="361">
        <v>9</v>
      </c>
      <c r="C7" s="102">
        <f>+D7+E7+F7</f>
        <v>0</v>
      </c>
      <c r="D7" s="321"/>
      <c r="E7" s="278"/>
      <c r="F7" s="303"/>
      <c r="G7" s="323"/>
      <c r="H7" s="102">
        <f t="shared" ref="H7:H17" si="2">+I7+J7+K7</f>
        <v>0</v>
      </c>
      <c r="I7" s="321"/>
      <c r="J7" s="278"/>
      <c r="K7" s="278"/>
      <c r="L7" s="323"/>
      <c r="M7" s="149" t="str">
        <f t="shared" ref="M7:M17" si="3">IF(OR(AND(C7&gt;0,G7=""),AND(H7&gt;0,L7="")),"***",IF(OR(AND(L7&gt;0,H7=0),AND(G7&gt;0,C7=0)),"xxx",""))</f>
        <v/>
      </c>
      <c r="N7" s="137"/>
      <c r="O7" s="137"/>
    </row>
    <row r="8" spans="1:26" ht="21" customHeight="1" x14ac:dyDescent="0.25">
      <c r="A8" s="367">
        <v>8</v>
      </c>
      <c r="B8" s="361">
        <v>10</v>
      </c>
      <c r="C8" s="102">
        <f t="shared" ref="C8:C17" si="4">+D8+E8+F8</f>
        <v>0</v>
      </c>
      <c r="D8" s="321"/>
      <c r="E8" s="278"/>
      <c r="F8" s="303"/>
      <c r="G8" s="323"/>
      <c r="H8" s="102">
        <f t="shared" si="2"/>
        <v>0</v>
      </c>
      <c r="I8" s="321"/>
      <c r="J8" s="278"/>
      <c r="K8" s="278"/>
      <c r="L8" s="323"/>
      <c r="M8" s="149" t="str">
        <f t="shared" si="3"/>
        <v/>
      </c>
      <c r="N8" s="137"/>
      <c r="O8" s="137"/>
    </row>
    <row r="9" spans="1:26" ht="21" customHeight="1" x14ac:dyDescent="0.25">
      <c r="A9" s="367">
        <v>9</v>
      </c>
      <c r="B9" s="361">
        <v>11</v>
      </c>
      <c r="C9" s="102">
        <f t="shared" si="4"/>
        <v>0</v>
      </c>
      <c r="D9" s="321"/>
      <c r="E9" s="278"/>
      <c r="F9" s="303"/>
      <c r="G9" s="323"/>
      <c r="H9" s="102">
        <f t="shared" si="2"/>
        <v>0</v>
      </c>
      <c r="I9" s="321"/>
      <c r="J9" s="278"/>
      <c r="K9" s="278"/>
      <c r="L9" s="323"/>
      <c r="M9" s="149" t="str">
        <f t="shared" si="3"/>
        <v/>
      </c>
      <c r="N9" s="137"/>
      <c r="O9" s="137"/>
    </row>
    <row r="10" spans="1:26" ht="21" customHeight="1" x14ac:dyDescent="0.25">
      <c r="A10" s="367">
        <v>10</v>
      </c>
      <c r="B10" s="361">
        <v>12</v>
      </c>
      <c r="C10" s="102">
        <f t="shared" si="4"/>
        <v>0</v>
      </c>
      <c r="D10" s="321"/>
      <c r="E10" s="278"/>
      <c r="F10" s="303"/>
      <c r="G10" s="323"/>
      <c r="H10" s="102">
        <f t="shared" si="2"/>
        <v>0</v>
      </c>
      <c r="I10" s="321"/>
      <c r="J10" s="278"/>
      <c r="K10" s="278"/>
      <c r="L10" s="323"/>
      <c r="M10" s="149" t="str">
        <f t="shared" si="3"/>
        <v/>
      </c>
      <c r="N10" s="137"/>
      <c r="O10" s="137"/>
    </row>
    <row r="11" spans="1:26" ht="21" customHeight="1" x14ac:dyDescent="0.25">
      <c r="A11" s="367">
        <v>11</v>
      </c>
      <c r="B11" s="361">
        <v>13</v>
      </c>
      <c r="C11" s="102">
        <f t="shared" si="4"/>
        <v>0</v>
      </c>
      <c r="D11" s="321"/>
      <c r="E11" s="278"/>
      <c r="F11" s="303"/>
      <c r="G11" s="323"/>
      <c r="H11" s="102">
        <f t="shared" si="2"/>
        <v>0</v>
      </c>
      <c r="I11" s="321"/>
      <c r="J11" s="278"/>
      <c r="K11" s="278"/>
      <c r="L11" s="323"/>
      <c r="M11" s="149" t="str">
        <f t="shared" si="3"/>
        <v/>
      </c>
      <c r="N11" s="137"/>
      <c r="O11" s="137"/>
    </row>
    <row r="12" spans="1:26" ht="21" customHeight="1" x14ac:dyDescent="0.25">
      <c r="A12" s="367">
        <v>12</v>
      </c>
      <c r="B12" s="361">
        <v>14</v>
      </c>
      <c r="C12" s="102">
        <f t="shared" si="4"/>
        <v>0</v>
      </c>
      <c r="D12" s="321"/>
      <c r="E12" s="278"/>
      <c r="F12" s="303"/>
      <c r="G12" s="323"/>
      <c r="H12" s="102">
        <f t="shared" si="2"/>
        <v>0</v>
      </c>
      <c r="I12" s="321"/>
      <c r="J12" s="278"/>
      <c r="K12" s="278"/>
      <c r="L12" s="323"/>
      <c r="M12" s="149" t="str">
        <f t="shared" si="3"/>
        <v/>
      </c>
      <c r="N12" s="137"/>
      <c r="O12" s="137"/>
    </row>
    <row r="13" spans="1:26" ht="21" customHeight="1" x14ac:dyDescent="0.25">
      <c r="A13" s="367">
        <v>13</v>
      </c>
      <c r="B13" s="361">
        <v>15</v>
      </c>
      <c r="C13" s="102">
        <f t="shared" si="4"/>
        <v>0</v>
      </c>
      <c r="D13" s="321"/>
      <c r="E13" s="278"/>
      <c r="F13" s="303"/>
      <c r="G13" s="323"/>
      <c r="H13" s="102">
        <f t="shared" si="2"/>
        <v>0</v>
      </c>
      <c r="I13" s="321"/>
      <c r="J13" s="278"/>
      <c r="K13" s="278"/>
      <c r="L13" s="323"/>
      <c r="M13" s="149" t="str">
        <f t="shared" si="3"/>
        <v/>
      </c>
      <c r="N13" s="137"/>
      <c r="O13" s="137"/>
    </row>
    <row r="14" spans="1:26" ht="21" customHeight="1" x14ac:dyDescent="0.25">
      <c r="A14" s="367">
        <v>14</v>
      </c>
      <c r="B14" s="361">
        <v>16</v>
      </c>
      <c r="C14" s="102">
        <f t="shared" si="4"/>
        <v>0</v>
      </c>
      <c r="D14" s="321"/>
      <c r="E14" s="278"/>
      <c r="F14" s="303"/>
      <c r="G14" s="323"/>
      <c r="H14" s="102">
        <f t="shared" si="2"/>
        <v>0</v>
      </c>
      <c r="I14" s="321"/>
      <c r="J14" s="278"/>
      <c r="K14" s="278"/>
      <c r="L14" s="323"/>
      <c r="M14" s="149" t="str">
        <f t="shared" si="3"/>
        <v/>
      </c>
      <c r="N14" s="137"/>
      <c r="O14" s="137"/>
    </row>
    <row r="15" spans="1:26" ht="21" customHeight="1" x14ac:dyDescent="0.25">
      <c r="A15" s="367">
        <v>15</v>
      </c>
      <c r="B15" s="361">
        <v>17</v>
      </c>
      <c r="C15" s="102">
        <f t="shared" si="4"/>
        <v>0</v>
      </c>
      <c r="D15" s="321"/>
      <c r="E15" s="278"/>
      <c r="F15" s="303"/>
      <c r="G15" s="323"/>
      <c r="H15" s="102">
        <f t="shared" si="2"/>
        <v>0</v>
      </c>
      <c r="I15" s="321"/>
      <c r="J15" s="278"/>
      <c r="K15" s="278"/>
      <c r="L15" s="323"/>
      <c r="M15" s="149" t="str">
        <f t="shared" si="3"/>
        <v/>
      </c>
      <c r="N15" s="137"/>
      <c r="O15" s="137"/>
    </row>
    <row r="16" spans="1:26" ht="21" customHeight="1" x14ac:dyDescent="0.25">
      <c r="A16" s="367">
        <v>16</v>
      </c>
      <c r="B16" s="361">
        <v>18</v>
      </c>
      <c r="C16" s="102">
        <f t="shared" si="4"/>
        <v>0</v>
      </c>
      <c r="D16" s="321"/>
      <c r="E16" s="278"/>
      <c r="F16" s="303"/>
      <c r="G16" s="323"/>
      <c r="H16" s="102">
        <f t="shared" si="2"/>
        <v>0</v>
      </c>
      <c r="I16" s="321"/>
      <c r="J16" s="278"/>
      <c r="K16" s="278"/>
      <c r="L16" s="323"/>
      <c r="M16" s="149" t="str">
        <f t="shared" si="3"/>
        <v/>
      </c>
      <c r="N16" s="137"/>
      <c r="O16" s="137"/>
    </row>
    <row r="17" spans="1:15" ht="21" customHeight="1" thickBot="1" x14ac:dyDescent="0.3">
      <c r="A17" s="367">
        <v>17</v>
      </c>
      <c r="B17" s="363" t="s">
        <v>100</v>
      </c>
      <c r="C17" s="126">
        <f t="shared" si="4"/>
        <v>0</v>
      </c>
      <c r="D17" s="324"/>
      <c r="E17" s="280"/>
      <c r="F17" s="325"/>
      <c r="G17" s="326"/>
      <c r="H17" s="150">
        <f t="shared" si="2"/>
        <v>0</v>
      </c>
      <c r="I17" s="324"/>
      <c r="J17" s="280"/>
      <c r="K17" s="280"/>
      <c r="L17" s="326"/>
      <c r="M17" s="149" t="str">
        <f t="shared" si="3"/>
        <v/>
      </c>
      <c r="N17" s="137"/>
      <c r="O17" s="137"/>
    </row>
    <row r="18" spans="1:15" ht="21" customHeight="1" thickTop="1" x14ac:dyDescent="0.25">
      <c r="A18" s="367">
        <v>18</v>
      </c>
      <c r="B18" s="151"/>
      <c r="C18" s="441" t="str">
        <f>IF(OR(M7="***",M8="***",M9="***",M10="***",M11="***",M12="***",M13="***",M14="***",M15="***",M16="***",M17="***"),"*** = Indique la cantidad de hijos en la columna que corresponda. Si no hay hijos que indicar, anote un 0.","")</f>
        <v/>
      </c>
      <c r="D18" s="441"/>
      <c r="E18" s="441"/>
      <c r="F18" s="441"/>
      <c r="G18" s="441"/>
      <c r="H18" s="441"/>
      <c r="I18" s="441"/>
      <c r="J18" s="441"/>
      <c r="K18" s="441"/>
      <c r="L18" s="441"/>
      <c r="M18" s="152"/>
      <c r="N18" s="137"/>
      <c r="O18" s="137"/>
    </row>
    <row r="19" spans="1:15" ht="21" customHeight="1" x14ac:dyDescent="0.25">
      <c r="A19" s="367">
        <v>19</v>
      </c>
      <c r="C19" s="442" t="str">
        <f>IF(OR(M7="xxx",M8="xxx",M9="xxx",M10="xxx",M11="xxx",M12="xxx",M13="xxx",M14="xxx",M15="xxx",M16="xxx",M17="xxx"),"xxx = Indique la cantidad de madres o padres en la respectiva columna.","")</f>
        <v/>
      </c>
      <c r="D19" s="442"/>
      <c r="E19" s="442"/>
      <c r="F19" s="442"/>
      <c r="G19" s="442"/>
      <c r="H19" s="442"/>
      <c r="I19" s="442"/>
      <c r="J19" s="442"/>
      <c r="K19" s="442"/>
      <c r="L19" s="442"/>
      <c r="M19" s="152"/>
      <c r="N19" s="137"/>
      <c r="O19" s="137"/>
    </row>
    <row r="20" spans="1:15" x14ac:dyDescent="0.25">
      <c r="A20" s="367">
        <v>20</v>
      </c>
      <c r="B20" s="153" t="s">
        <v>811</v>
      </c>
      <c r="N20" s="137"/>
      <c r="O20" s="137"/>
    </row>
    <row r="21" spans="1:15" ht="20.25" customHeight="1" x14ac:dyDescent="0.25">
      <c r="A21" s="367">
        <v>21</v>
      </c>
      <c r="B21" s="443" t="s">
        <v>841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N21" s="137"/>
      <c r="O21" s="137"/>
    </row>
    <row r="22" spans="1:15" ht="20.25" customHeight="1" x14ac:dyDescent="0.25">
      <c r="A22" s="367">
        <v>22</v>
      </c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N22" s="137"/>
      <c r="O22" s="137"/>
    </row>
    <row r="23" spans="1:15" ht="20.25" customHeight="1" x14ac:dyDescent="0.25">
      <c r="A23" s="367">
        <v>23</v>
      </c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N23" s="137"/>
      <c r="O23" s="137"/>
    </row>
    <row r="24" spans="1:15" ht="20.25" customHeight="1" x14ac:dyDescent="0.25">
      <c r="A24" s="367">
        <v>24</v>
      </c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N24" s="137"/>
      <c r="O24" s="137"/>
    </row>
    <row r="25" spans="1:15" ht="20.25" customHeight="1" x14ac:dyDescent="0.25">
      <c r="A25" s="367">
        <v>25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N25" s="137"/>
      <c r="O25" s="137"/>
    </row>
    <row r="26" spans="1:15" x14ac:dyDescent="0.25">
      <c r="A26" s="367">
        <v>26</v>
      </c>
      <c r="B26" s="155" t="s">
        <v>103</v>
      </c>
      <c r="M26" s="156"/>
    </row>
    <row r="27" spans="1:15" ht="21" customHeight="1" x14ac:dyDescent="0.25">
      <c r="A27" s="367">
        <v>27</v>
      </c>
      <c r="B27" s="419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1"/>
    </row>
    <row r="28" spans="1:15" ht="21" customHeight="1" x14ac:dyDescent="0.25">
      <c r="B28" s="422"/>
      <c r="C28" s="423"/>
      <c r="D28" s="423"/>
      <c r="E28" s="423"/>
      <c r="F28" s="423"/>
      <c r="G28" s="423"/>
      <c r="H28" s="423"/>
      <c r="I28" s="423"/>
      <c r="J28" s="423"/>
      <c r="K28" s="423"/>
      <c r="L28" s="423"/>
      <c r="M28" s="424"/>
    </row>
    <row r="29" spans="1:15" ht="21" customHeight="1" x14ac:dyDescent="0.25">
      <c r="B29" s="422"/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4"/>
    </row>
    <row r="30" spans="1:15" ht="21" customHeight="1" x14ac:dyDescent="0.25">
      <c r="B30" s="425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7"/>
    </row>
  </sheetData>
  <sheetProtection algorithmName="SHA-512" hashValue="TrTb0O1JCCZl619u87+cqfkfW+yUsip4i1y67DI4Qc2IyeDxiZy0cEWxtkM4Z211z7fzb13RqLEwZxV0Mn0nvg==" saltValue="kZrOROLym09LnL9tJXv1AQ==" spinCount="100000" sheet="1" objects="1" scenarios="1"/>
  <mergeCells count="7">
    <mergeCell ref="B27:M30"/>
    <mergeCell ref="B4:B5"/>
    <mergeCell ref="C4:F4"/>
    <mergeCell ref="H4:L4"/>
    <mergeCell ref="C18:L18"/>
    <mergeCell ref="C19:L19"/>
    <mergeCell ref="B21:L24"/>
  </mergeCells>
  <conditionalFormatting sqref="C6:C17 H6:H17">
    <cfRule type="cellIs" dxfId="22" priority="2" operator="equal">
      <formula>0</formula>
    </cfRule>
  </conditionalFormatting>
  <conditionalFormatting sqref="D6:L6">
    <cfRule type="cellIs" dxfId="21" priority="17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0" orientation="landscape" r:id="rId1"/>
  <headerFooter>
    <oddHeader>&amp;L&amp;G</oddHeader>
    <oddFooter>&amp;R&amp;"Carlito,Negrita"Aula Edad&amp;"Carlito,Normal",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7109375" style="64" customWidth="1"/>
    <col min="2" max="2" width="60" style="9" customWidth="1"/>
    <col min="3" max="6" width="13.28515625" style="9" customWidth="1"/>
    <col min="7" max="16384" width="11.42578125" style="9"/>
  </cols>
  <sheetData>
    <row r="1" spans="1:26" ht="18.75" x14ac:dyDescent="0.3">
      <c r="A1" s="367">
        <v>1</v>
      </c>
      <c r="B1" s="88" t="s">
        <v>890</v>
      </c>
      <c r="C1" s="89"/>
      <c r="D1" s="89"/>
      <c r="E1" s="90"/>
      <c r="F1" s="90"/>
    </row>
    <row r="2" spans="1:26" ht="18.75" x14ac:dyDescent="0.3">
      <c r="A2" s="367">
        <v>2</v>
      </c>
      <c r="B2" s="88" t="s">
        <v>149</v>
      </c>
      <c r="C2" s="89"/>
      <c r="D2" s="89"/>
      <c r="E2" s="89"/>
      <c r="F2" s="89"/>
    </row>
    <row r="3" spans="1:26" ht="19.5" thickBot="1" x14ac:dyDescent="0.35">
      <c r="A3" s="367">
        <v>3</v>
      </c>
      <c r="B3" s="365" t="s">
        <v>869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30.75" customHeight="1" thickTop="1" thickBot="1" x14ac:dyDescent="0.3">
      <c r="A4" s="367">
        <v>4</v>
      </c>
      <c r="B4" s="34" t="s">
        <v>165</v>
      </c>
      <c r="C4" s="91" t="s">
        <v>0</v>
      </c>
      <c r="D4" s="92" t="s">
        <v>117</v>
      </c>
      <c r="E4" s="93" t="s">
        <v>118</v>
      </c>
      <c r="F4" s="94" t="s">
        <v>119</v>
      </c>
    </row>
    <row r="5" spans="1:26" ht="21.75" customHeight="1" thickTop="1" x14ac:dyDescent="0.25">
      <c r="A5" s="367">
        <v>5</v>
      </c>
      <c r="B5" s="95" t="s">
        <v>150</v>
      </c>
      <c r="C5" s="96">
        <f>SUM(C6:C9)</f>
        <v>0</v>
      </c>
      <c r="D5" s="97">
        <f>SUM(D6:D9)</f>
        <v>0</v>
      </c>
      <c r="E5" s="98">
        <f t="shared" ref="E5:F5" si="0">SUM(E6:E9)</f>
        <v>0</v>
      </c>
      <c r="F5" s="99">
        <f t="shared" si="0"/>
        <v>0</v>
      </c>
      <c r="G5" s="100"/>
      <c r="H5" s="100"/>
    </row>
    <row r="6" spans="1:26" ht="21.75" customHeight="1" x14ac:dyDescent="0.25">
      <c r="A6" s="367">
        <v>6</v>
      </c>
      <c r="B6" s="101" t="s">
        <v>151</v>
      </c>
      <c r="C6" s="102">
        <f t="shared" ref="C6:C19" si="1">SUM(D6:F6)</f>
        <v>0</v>
      </c>
      <c r="D6" s="302"/>
      <c r="E6" s="307"/>
      <c r="F6" s="303"/>
    </row>
    <row r="7" spans="1:26" ht="21.75" customHeight="1" x14ac:dyDescent="0.25">
      <c r="A7" s="367">
        <v>7</v>
      </c>
      <c r="B7" s="101" t="s">
        <v>152</v>
      </c>
      <c r="C7" s="102">
        <f t="shared" ref="C7" si="2">SUM(D7:F7)</f>
        <v>0</v>
      </c>
      <c r="D7" s="302"/>
      <c r="E7" s="307"/>
      <c r="F7" s="303"/>
    </row>
    <row r="8" spans="1:26" ht="21.75" customHeight="1" x14ac:dyDescent="0.25">
      <c r="A8" s="367">
        <v>8</v>
      </c>
      <c r="B8" s="103" t="s">
        <v>810</v>
      </c>
      <c r="C8" s="102">
        <f t="shared" si="1"/>
        <v>0</v>
      </c>
      <c r="D8" s="302"/>
      <c r="E8" s="307"/>
      <c r="F8" s="303"/>
    </row>
    <row r="9" spans="1:26" ht="21.75" customHeight="1" x14ac:dyDescent="0.25">
      <c r="A9" s="367">
        <v>9</v>
      </c>
      <c r="B9" s="103" t="s">
        <v>153</v>
      </c>
      <c r="C9" s="104">
        <f t="shared" si="1"/>
        <v>0</v>
      </c>
      <c r="D9" s="327"/>
      <c r="E9" s="328"/>
      <c r="F9" s="329"/>
    </row>
    <row r="10" spans="1:26" ht="21.75" customHeight="1" x14ac:dyDescent="0.25">
      <c r="A10" s="367">
        <v>10</v>
      </c>
      <c r="B10" s="95" t="s">
        <v>154</v>
      </c>
      <c r="C10" s="105">
        <f>SUM(C11:C16)</f>
        <v>0</v>
      </c>
      <c r="D10" s="106">
        <f>SUM(D11:D16)</f>
        <v>0</v>
      </c>
      <c r="E10" s="107">
        <f>SUM(E11:E16)</f>
        <v>0</v>
      </c>
      <c r="F10" s="108">
        <f t="shared" ref="F10" si="3">SUM(F11:F16)</f>
        <v>0</v>
      </c>
    </row>
    <row r="11" spans="1:26" ht="21.75" customHeight="1" x14ac:dyDescent="0.25">
      <c r="A11" s="367">
        <v>11</v>
      </c>
      <c r="B11" s="101" t="s">
        <v>155</v>
      </c>
      <c r="C11" s="102">
        <f t="shared" si="1"/>
        <v>0</v>
      </c>
      <c r="D11" s="302"/>
      <c r="E11" s="307"/>
      <c r="F11" s="303"/>
    </row>
    <row r="12" spans="1:26" ht="21.75" customHeight="1" x14ac:dyDescent="0.25">
      <c r="A12" s="367">
        <v>12</v>
      </c>
      <c r="B12" s="101" t="s">
        <v>156</v>
      </c>
      <c r="C12" s="102">
        <f t="shared" si="1"/>
        <v>0</v>
      </c>
      <c r="D12" s="302"/>
      <c r="E12" s="307"/>
      <c r="F12" s="303"/>
    </row>
    <row r="13" spans="1:26" ht="21.75" customHeight="1" x14ac:dyDescent="0.25">
      <c r="A13" s="367">
        <v>13</v>
      </c>
      <c r="B13" s="109" t="s">
        <v>382</v>
      </c>
      <c r="C13" s="102">
        <f t="shared" ref="C13" si="4">SUM(D13:F13)</f>
        <v>0</v>
      </c>
      <c r="D13" s="302"/>
      <c r="E13" s="307"/>
      <c r="F13" s="303"/>
    </row>
    <row r="14" spans="1:26" ht="21.75" customHeight="1" x14ac:dyDescent="0.25">
      <c r="A14" s="367">
        <v>14</v>
      </c>
      <c r="B14" s="101" t="s">
        <v>157</v>
      </c>
      <c r="C14" s="102">
        <f t="shared" si="1"/>
        <v>0</v>
      </c>
      <c r="D14" s="302"/>
      <c r="E14" s="307"/>
      <c r="F14" s="303"/>
    </row>
    <row r="15" spans="1:26" ht="21.75" customHeight="1" x14ac:dyDescent="0.25">
      <c r="A15" s="367">
        <v>15</v>
      </c>
      <c r="B15" s="101" t="s">
        <v>158</v>
      </c>
      <c r="C15" s="102">
        <f t="shared" si="1"/>
        <v>0</v>
      </c>
      <c r="D15" s="302"/>
      <c r="E15" s="307"/>
      <c r="F15" s="303"/>
    </row>
    <row r="16" spans="1:26" ht="21.75" customHeight="1" x14ac:dyDescent="0.25">
      <c r="A16" s="367">
        <v>16</v>
      </c>
      <c r="B16" s="101" t="s">
        <v>159</v>
      </c>
      <c r="C16" s="102">
        <f>SUM(C17:C19)</f>
        <v>0</v>
      </c>
      <c r="D16" s="110">
        <f>SUM(D17:D19)</f>
        <v>0</v>
      </c>
      <c r="E16" s="111">
        <f t="shared" ref="E16:F16" si="5">SUM(E17:E19)</f>
        <v>0</v>
      </c>
      <c r="F16" s="112">
        <f t="shared" si="5"/>
        <v>0</v>
      </c>
    </row>
    <row r="17" spans="1:6" ht="21.75" customHeight="1" x14ac:dyDescent="0.25">
      <c r="A17" s="367">
        <v>17</v>
      </c>
      <c r="B17" s="113" t="s">
        <v>152</v>
      </c>
      <c r="C17" s="114">
        <f t="shared" si="1"/>
        <v>0</v>
      </c>
      <c r="D17" s="330"/>
      <c r="E17" s="331"/>
      <c r="F17" s="332"/>
    </row>
    <row r="18" spans="1:6" ht="21.75" customHeight="1" x14ac:dyDescent="0.25">
      <c r="A18" s="367">
        <v>18</v>
      </c>
      <c r="B18" s="113" t="s">
        <v>160</v>
      </c>
      <c r="C18" s="114">
        <f t="shared" si="1"/>
        <v>0</v>
      </c>
      <c r="D18" s="330"/>
      <c r="E18" s="331"/>
      <c r="F18" s="332"/>
    </row>
    <row r="19" spans="1:6" ht="21.75" customHeight="1" x14ac:dyDescent="0.25">
      <c r="A19" s="367">
        <v>19</v>
      </c>
      <c r="B19" s="115" t="s">
        <v>161</v>
      </c>
      <c r="C19" s="104">
        <f t="shared" si="1"/>
        <v>0</v>
      </c>
      <c r="D19" s="327"/>
      <c r="E19" s="328"/>
      <c r="F19" s="329"/>
    </row>
    <row r="20" spans="1:6" ht="21.75" customHeight="1" x14ac:dyDescent="0.25">
      <c r="A20" s="367">
        <v>20</v>
      </c>
      <c r="B20" s="116" t="s">
        <v>383</v>
      </c>
      <c r="C20" s="117">
        <f>SUM(C21:C25)</f>
        <v>0</v>
      </c>
      <c r="D20" s="118">
        <f>SUM(D21:D25)</f>
        <v>0</v>
      </c>
      <c r="E20" s="119">
        <f t="shared" ref="E20:F20" si="6">SUM(E21:E25)</f>
        <v>0</v>
      </c>
      <c r="F20" s="120">
        <f t="shared" si="6"/>
        <v>0</v>
      </c>
    </row>
    <row r="21" spans="1:6" ht="21.75" customHeight="1" x14ac:dyDescent="0.25">
      <c r="A21" s="367">
        <v>21</v>
      </c>
      <c r="B21" s="121" t="s">
        <v>672</v>
      </c>
      <c r="C21" s="117">
        <f t="shared" ref="C21:C22" si="7">SUM(D21:F21)</f>
        <v>0</v>
      </c>
      <c r="D21" s="333"/>
      <c r="E21" s="334"/>
      <c r="F21" s="335"/>
    </row>
    <row r="22" spans="1:6" ht="21.75" customHeight="1" x14ac:dyDescent="0.25">
      <c r="A22" s="367">
        <v>22</v>
      </c>
      <c r="B22" s="121" t="s">
        <v>673</v>
      </c>
      <c r="C22" s="117">
        <f t="shared" si="7"/>
        <v>0</v>
      </c>
      <c r="D22" s="333"/>
      <c r="E22" s="334"/>
      <c r="F22" s="335"/>
    </row>
    <row r="23" spans="1:6" ht="21.75" customHeight="1" x14ac:dyDescent="0.25">
      <c r="A23" s="367">
        <v>23</v>
      </c>
      <c r="B23" s="121" t="s">
        <v>808</v>
      </c>
      <c r="C23" s="117">
        <f t="shared" ref="C23:C25" si="8">SUM(D23:F23)</f>
        <v>0</v>
      </c>
      <c r="D23" s="333"/>
      <c r="E23" s="334"/>
      <c r="F23" s="335"/>
    </row>
    <row r="24" spans="1:6" ht="21.75" customHeight="1" x14ac:dyDescent="0.25">
      <c r="A24" s="367">
        <v>24</v>
      </c>
      <c r="B24" s="121" t="s">
        <v>674</v>
      </c>
      <c r="C24" s="117">
        <f t="shared" ref="C24" si="9">SUM(D24:F24)</f>
        <v>0</v>
      </c>
      <c r="D24" s="333"/>
      <c r="E24" s="334"/>
      <c r="F24" s="335"/>
    </row>
    <row r="25" spans="1:6" ht="21.75" customHeight="1" x14ac:dyDescent="0.25">
      <c r="A25" s="367">
        <v>25</v>
      </c>
      <c r="B25" s="122" t="s">
        <v>675</v>
      </c>
      <c r="C25" s="104">
        <f t="shared" si="8"/>
        <v>0</v>
      </c>
      <c r="D25" s="327"/>
      <c r="E25" s="328"/>
      <c r="F25" s="329"/>
    </row>
    <row r="26" spans="1:6" ht="21.75" customHeight="1" x14ac:dyDescent="0.25">
      <c r="A26" s="367">
        <v>26</v>
      </c>
      <c r="B26" s="123" t="s">
        <v>162</v>
      </c>
      <c r="C26" s="105">
        <f>+C27+C28</f>
        <v>0</v>
      </c>
      <c r="D26" s="106">
        <f>SUM(D27:D28)</f>
        <v>0</v>
      </c>
      <c r="E26" s="107">
        <f t="shared" ref="E26:F26" si="10">SUM(E27:E28)</f>
        <v>0</v>
      </c>
      <c r="F26" s="108">
        <f t="shared" si="10"/>
        <v>0</v>
      </c>
    </row>
    <row r="27" spans="1:6" ht="21.75" customHeight="1" x14ac:dyDescent="0.25">
      <c r="A27" s="367">
        <v>27</v>
      </c>
      <c r="B27" s="124" t="s">
        <v>163</v>
      </c>
      <c r="C27" s="117">
        <f t="shared" ref="C27:C28" si="11">SUM(D27:F27)</f>
        <v>0</v>
      </c>
      <c r="D27" s="333"/>
      <c r="E27" s="334"/>
      <c r="F27" s="335"/>
    </row>
    <row r="28" spans="1:6" ht="21.75" customHeight="1" thickBot="1" x14ac:dyDescent="0.3">
      <c r="A28" s="367">
        <v>28</v>
      </c>
      <c r="B28" s="125" t="s">
        <v>164</v>
      </c>
      <c r="C28" s="126">
        <f t="shared" si="11"/>
        <v>0</v>
      </c>
      <c r="D28" s="304"/>
      <c r="E28" s="309"/>
      <c r="F28" s="305"/>
    </row>
    <row r="29" spans="1:6" ht="16.5" customHeight="1" thickTop="1" x14ac:dyDescent="0.25">
      <c r="A29" s="367">
        <v>29</v>
      </c>
      <c r="B29" s="127"/>
      <c r="C29" s="100"/>
    </row>
    <row r="30" spans="1:6" x14ac:dyDescent="0.25">
      <c r="A30" s="367">
        <v>30</v>
      </c>
      <c r="B30" s="128" t="s">
        <v>103</v>
      </c>
    </row>
    <row r="31" spans="1:6" ht="20.25" customHeight="1" x14ac:dyDescent="0.25">
      <c r="A31" s="367">
        <v>31</v>
      </c>
      <c r="B31" s="400"/>
      <c r="C31" s="401"/>
      <c r="D31" s="401"/>
      <c r="E31" s="401"/>
      <c r="F31" s="402"/>
    </row>
    <row r="32" spans="1:6" ht="20.25" customHeight="1" x14ac:dyDescent="0.25">
      <c r="B32" s="403"/>
      <c r="C32" s="404"/>
      <c r="D32" s="404"/>
      <c r="E32" s="404"/>
      <c r="F32" s="405"/>
    </row>
    <row r="33" spans="2:6" ht="20.25" customHeight="1" x14ac:dyDescent="0.25">
      <c r="B33" s="403"/>
      <c r="C33" s="404"/>
      <c r="D33" s="404"/>
      <c r="E33" s="404"/>
      <c r="F33" s="405"/>
    </row>
    <row r="34" spans="2:6" ht="20.25" customHeight="1" x14ac:dyDescent="0.25">
      <c r="B34" s="406"/>
      <c r="C34" s="407"/>
      <c r="D34" s="407"/>
      <c r="E34" s="407"/>
      <c r="F34" s="408"/>
    </row>
    <row r="37" spans="2:6" ht="15.75" x14ac:dyDescent="0.25">
      <c r="B37" s="129"/>
      <c r="C37" s="38"/>
      <c r="D37" s="38"/>
    </row>
    <row r="38" spans="2:6" x14ac:dyDescent="0.25">
      <c r="B38" s="130"/>
    </row>
    <row r="39" spans="2:6" x14ac:dyDescent="0.25">
      <c r="B39" s="130"/>
    </row>
    <row r="40" spans="2:6" x14ac:dyDescent="0.25">
      <c r="B40" s="130"/>
    </row>
  </sheetData>
  <sheetProtection algorithmName="SHA-512" hashValue="T68bwFjzl2CSfPcZeUwNlX2AC/fFy/vpAaU24lEpr38uzkd4VBqxOjIFxmC8bVYq3m8bwxC6CNILeBMjX3z7Qg==" saltValue="rY6MmteTmFk3gHU0tGyS/Q==" spinCount="100000" sheet="1" objects="1" scenarios="1"/>
  <mergeCells count="1">
    <mergeCell ref="B31:F34"/>
  </mergeCells>
  <conditionalFormatting sqref="C11:C15">
    <cfRule type="cellIs" dxfId="20" priority="5" operator="equal">
      <formula>0</formula>
    </cfRule>
  </conditionalFormatting>
  <conditionalFormatting sqref="C21:C25">
    <cfRule type="cellIs" dxfId="19" priority="1" operator="equal">
      <formula>0</formula>
    </cfRule>
  </conditionalFormatting>
  <conditionalFormatting sqref="C5:F5 C6:C9 C10:F10 C16:F16 C17:C19 C26:F26 C27:C28">
    <cfRule type="cellIs" dxfId="18" priority="7" operator="equal">
      <formula>0</formula>
    </cfRule>
  </conditionalFormatting>
  <conditionalFormatting sqref="C20:F20">
    <cfRule type="cellIs" dxfId="17" priority="4" operator="equal">
      <formula>0</formula>
    </cfRule>
  </conditionalFormatting>
  <dataValidations count="2">
    <dataValidation type="whole" allowBlank="1" showInputMessage="1" showErrorMessage="1" error="Debe incluir valores mayores a 0." sqref="D5:F5 C21:C25 C11:C15 C27:C28 C17:C19 C5:C9" xr:uid="{00000000-0002-0000-0B00-000000000000}">
      <formula1>1</formula1>
      <formula2>10000</formula2>
    </dataValidation>
    <dataValidation type="whole" operator="greaterThanOrEqual" allowBlank="1" showInputMessage="1" showErrorMessage="1" error="Debe incluir valores ENTEROS." sqref="D27:F28 D11:F15 D21:F25 D17:F19 D6:F9" xr:uid="{00000000-0002-0000-0B00-000001000000}">
      <formula1>0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scale="77" orientation="landscape" r:id="rId1"/>
  <headerFooter>
    <oddHeader>&amp;L&amp;G</oddHeader>
    <oddFooter>&amp;R&amp;"Carlito,Negrita"Aula Edad&amp;"Carlito,Normal",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pageSetUpPr fitToPage="1"/>
  </sheetPr>
  <dimension ref="A1:Z19"/>
  <sheetViews>
    <sheetView showGridLines="0" zoomScale="95" zoomScaleNormal="95" workbookViewId="0"/>
  </sheetViews>
  <sheetFormatPr baseColWidth="10" defaultRowHeight="15" x14ac:dyDescent="0.25"/>
  <cols>
    <col min="1" max="1" width="6" style="61" customWidth="1"/>
    <col min="2" max="2" width="36.85546875" style="62" customWidth="1"/>
    <col min="3" max="14" width="8.5703125" style="62" customWidth="1"/>
    <col min="15" max="249" width="11.42578125" style="62"/>
    <col min="250" max="250" width="32.28515625" style="62" customWidth="1"/>
    <col min="251" max="262" width="8.5703125" style="62" customWidth="1"/>
    <col min="263" max="505" width="11.42578125" style="62"/>
    <col min="506" max="506" width="32.28515625" style="62" customWidth="1"/>
    <col min="507" max="518" width="8.5703125" style="62" customWidth="1"/>
    <col min="519" max="761" width="11.42578125" style="62"/>
    <col min="762" max="762" width="32.28515625" style="62" customWidth="1"/>
    <col min="763" max="774" width="8.5703125" style="62" customWidth="1"/>
    <col min="775" max="1017" width="11.42578125" style="62"/>
    <col min="1018" max="1018" width="32.28515625" style="62" customWidth="1"/>
    <col min="1019" max="1030" width="8.5703125" style="62" customWidth="1"/>
    <col min="1031" max="1273" width="11.42578125" style="62"/>
    <col min="1274" max="1274" width="32.28515625" style="62" customWidth="1"/>
    <col min="1275" max="1286" width="8.5703125" style="62" customWidth="1"/>
    <col min="1287" max="1529" width="11.42578125" style="62"/>
    <col min="1530" max="1530" width="32.28515625" style="62" customWidth="1"/>
    <col min="1531" max="1542" width="8.5703125" style="62" customWidth="1"/>
    <col min="1543" max="1785" width="11.42578125" style="62"/>
    <col min="1786" max="1786" width="32.28515625" style="62" customWidth="1"/>
    <col min="1787" max="1798" width="8.5703125" style="62" customWidth="1"/>
    <col min="1799" max="2041" width="11.42578125" style="62"/>
    <col min="2042" max="2042" width="32.28515625" style="62" customWidth="1"/>
    <col min="2043" max="2054" width="8.5703125" style="62" customWidth="1"/>
    <col min="2055" max="2297" width="11.42578125" style="62"/>
    <col min="2298" max="2298" width="32.28515625" style="62" customWidth="1"/>
    <col min="2299" max="2310" width="8.5703125" style="62" customWidth="1"/>
    <col min="2311" max="2553" width="11.42578125" style="62"/>
    <col min="2554" max="2554" width="32.28515625" style="62" customWidth="1"/>
    <col min="2555" max="2566" width="8.5703125" style="62" customWidth="1"/>
    <col min="2567" max="2809" width="11.42578125" style="62"/>
    <col min="2810" max="2810" width="32.28515625" style="62" customWidth="1"/>
    <col min="2811" max="2822" width="8.5703125" style="62" customWidth="1"/>
    <col min="2823" max="3065" width="11.42578125" style="62"/>
    <col min="3066" max="3066" width="32.28515625" style="62" customWidth="1"/>
    <col min="3067" max="3078" width="8.5703125" style="62" customWidth="1"/>
    <col min="3079" max="3321" width="11.42578125" style="62"/>
    <col min="3322" max="3322" width="32.28515625" style="62" customWidth="1"/>
    <col min="3323" max="3334" width="8.5703125" style="62" customWidth="1"/>
    <col min="3335" max="3577" width="11.42578125" style="62"/>
    <col min="3578" max="3578" width="32.28515625" style="62" customWidth="1"/>
    <col min="3579" max="3590" width="8.5703125" style="62" customWidth="1"/>
    <col min="3591" max="3833" width="11.42578125" style="62"/>
    <col min="3834" max="3834" width="32.28515625" style="62" customWidth="1"/>
    <col min="3835" max="3846" width="8.5703125" style="62" customWidth="1"/>
    <col min="3847" max="4089" width="11.42578125" style="62"/>
    <col min="4090" max="4090" width="32.28515625" style="62" customWidth="1"/>
    <col min="4091" max="4102" width="8.5703125" style="62" customWidth="1"/>
    <col min="4103" max="4345" width="11.42578125" style="62"/>
    <col min="4346" max="4346" width="32.28515625" style="62" customWidth="1"/>
    <col min="4347" max="4358" width="8.5703125" style="62" customWidth="1"/>
    <col min="4359" max="4601" width="11.42578125" style="62"/>
    <col min="4602" max="4602" width="32.28515625" style="62" customWidth="1"/>
    <col min="4603" max="4614" width="8.5703125" style="62" customWidth="1"/>
    <col min="4615" max="4857" width="11.42578125" style="62"/>
    <col min="4858" max="4858" width="32.28515625" style="62" customWidth="1"/>
    <col min="4859" max="4870" width="8.5703125" style="62" customWidth="1"/>
    <col min="4871" max="5113" width="11.42578125" style="62"/>
    <col min="5114" max="5114" width="32.28515625" style="62" customWidth="1"/>
    <col min="5115" max="5126" width="8.5703125" style="62" customWidth="1"/>
    <col min="5127" max="5369" width="11.42578125" style="62"/>
    <col min="5370" max="5370" width="32.28515625" style="62" customWidth="1"/>
    <col min="5371" max="5382" width="8.5703125" style="62" customWidth="1"/>
    <col min="5383" max="5625" width="11.42578125" style="62"/>
    <col min="5626" max="5626" width="32.28515625" style="62" customWidth="1"/>
    <col min="5627" max="5638" width="8.5703125" style="62" customWidth="1"/>
    <col min="5639" max="5881" width="11.42578125" style="62"/>
    <col min="5882" max="5882" width="32.28515625" style="62" customWidth="1"/>
    <col min="5883" max="5894" width="8.5703125" style="62" customWidth="1"/>
    <col min="5895" max="6137" width="11.42578125" style="62"/>
    <col min="6138" max="6138" width="32.28515625" style="62" customWidth="1"/>
    <col min="6139" max="6150" width="8.5703125" style="62" customWidth="1"/>
    <col min="6151" max="6393" width="11.42578125" style="62"/>
    <col min="6394" max="6394" width="32.28515625" style="62" customWidth="1"/>
    <col min="6395" max="6406" width="8.5703125" style="62" customWidth="1"/>
    <col min="6407" max="6649" width="11.42578125" style="62"/>
    <col min="6650" max="6650" width="32.28515625" style="62" customWidth="1"/>
    <col min="6651" max="6662" width="8.5703125" style="62" customWidth="1"/>
    <col min="6663" max="6905" width="11.42578125" style="62"/>
    <col min="6906" max="6906" width="32.28515625" style="62" customWidth="1"/>
    <col min="6907" max="6918" width="8.5703125" style="62" customWidth="1"/>
    <col min="6919" max="7161" width="11.42578125" style="62"/>
    <col min="7162" max="7162" width="32.28515625" style="62" customWidth="1"/>
    <col min="7163" max="7174" width="8.5703125" style="62" customWidth="1"/>
    <col min="7175" max="7417" width="11.42578125" style="62"/>
    <col min="7418" max="7418" width="32.28515625" style="62" customWidth="1"/>
    <col min="7419" max="7430" width="8.5703125" style="62" customWidth="1"/>
    <col min="7431" max="7673" width="11.42578125" style="62"/>
    <col min="7674" max="7674" width="32.28515625" style="62" customWidth="1"/>
    <col min="7675" max="7686" width="8.5703125" style="62" customWidth="1"/>
    <col min="7687" max="7929" width="11.42578125" style="62"/>
    <col min="7930" max="7930" width="32.28515625" style="62" customWidth="1"/>
    <col min="7931" max="7942" width="8.5703125" style="62" customWidth="1"/>
    <col min="7943" max="8185" width="11.42578125" style="62"/>
    <col min="8186" max="8186" width="32.28515625" style="62" customWidth="1"/>
    <col min="8187" max="8198" width="8.5703125" style="62" customWidth="1"/>
    <col min="8199" max="8441" width="11.42578125" style="62"/>
    <col min="8442" max="8442" width="32.28515625" style="62" customWidth="1"/>
    <col min="8443" max="8454" width="8.5703125" style="62" customWidth="1"/>
    <col min="8455" max="8697" width="11.42578125" style="62"/>
    <col min="8698" max="8698" width="32.28515625" style="62" customWidth="1"/>
    <col min="8699" max="8710" width="8.5703125" style="62" customWidth="1"/>
    <col min="8711" max="8953" width="11.42578125" style="62"/>
    <col min="8954" max="8954" width="32.28515625" style="62" customWidth="1"/>
    <col min="8955" max="8966" width="8.5703125" style="62" customWidth="1"/>
    <col min="8967" max="9209" width="11.42578125" style="62"/>
    <col min="9210" max="9210" width="32.28515625" style="62" customWidth="1"/>
    <col min="9211" max="9222" width="8.5703125" style="62" customWidth="1"/>
    <col min="9223" max="9465" width="11.42578125" style="62"/>
    <col min="9466" max="9466" width="32.28515625" style="62" customWidth="1"/>
    <col min="9467" max="9478" width="8.5703125" style="62" customWidth="1"/>
    <col min="9479" max="9721" width="11.42578125" style="62"/>
    <col min="9722" max="9722" width="32.28515625" style="62" customWidth="1"/>
    <col min="9723" max="9734" width="8.5703125" style="62" customWidth="1"/>
    <col min="9735" max="9977" width="11.42578125" style="62"/>
    <col min="9978" max="9978" width="32.28515625" style="62" customWidth="1"/>
    <col min="9979" max="9990" width="8.5703125" style="62" customWidth="1"/>
    <col min="9991" max="10233" width="11.42578125" style="62"/>
    <col min="10234" max="10234" width="32.28515625" style="62" customWidth="1"/>
    <col min="10235" max="10246" width="8.5703125" style="62" customWidth="1"/>
    <col min="10247" max="10489" width="11.42578125" style="62"/>
    <col min="10490" max="10490" width="32.28515625" style="62" customWidth="1"/>
    <col min="10491" max="10502" width="8.5703125" style="62" customWidth="1"/>
    <col min="10503" max="10745" width="11.42578125" style="62"/>
    <col min="10746" max="10746" width="32.28515625" style="62" customWidth="1"/>
    <col min="10747" max="10758" width="8.5703125" style="62" customWidth="1"/>
    <col min="10759" max="11001" width="11.42578125" style="62"/>
    <col min="11002" max="11002" width="32.28515625" style="62" customWidth="1"/>
    <col min="11003" max="11014" width="8.5703125" style="62" customWidth="1"/>
    <col min="11015" max="11257" width="11.42578125" style="62"/>
    <col min="11258" max="11258" width="32.28515625" style="62" customWidth="1"/>
    <col min="11259" max="11270" width="8.5703125" style="62" customWidth="1"/>
    <col min="11271" max="11513" width="11.42578125" style="62"/>
    <col min="11514" max="11514" width="32.28515625" style="62" customWidth="1"/>
    <col min="11515" max="11526" width="8.5703125" style="62" customWidth="1"/>
    <col min="11527" max="11769" width="11.42578125" style="62"/>
    <col min="11770" max="11770" width="32.28515625" style="62" customWidth="1"/>
    <col min="11771" max="11782" width="8.5703125" style="62" customWidth="1"/>
    <col min="11783" max="12025" width="11.42578125" style="62"/>
    <col min="12026" max="12026" width="32.28515625" style="62" customWidth="1"/>
    <col min="12027" max="12038" width="8.5703125" style="62" customWidth="1"/>
    <col min="12039" max="12281" width="11.42578125" style="62"/>
    <col min="12282" max="12282" width="32.28515625" style="62" customWidth="1"/>
    <col min="12283" max="12294" width="8.5703125" style="62" customWidth="1"/>
    <col min="12295" max="12537" width="11.42578125" style="62"/>
    <col min="12538" max="12538" width="32.28515625" style="62" customWidth="1"/>
    <col min="12539" max="12550" width="8.5703125" style="62" customWidth="1"/>
    <col min="12551" max="12793" width="11.42578125" style="62"/>
    <col min="12794" max="12794" width="32.28515625" style="62" customWidth="1"/>
    <col min="12795" max="12806" width="8.5703125" style="62" customWidth="1"/>
    <col min="12807" max="13049" width="11.42578125" style="62"/>
    <col min="13050" max="13050" width="32.28515625" style="62" customWidth="1"/>
    <col min="13051" max="13062" width="8.5703125" style="62" customWidth="1"/>
    <col min="13063" max="13305" width="11.42578125" style="62"/>
    <col min="13306" max="13306" width="32.28515625" style="62" customWidth="1"/>
    <col min="13307" max="13318" width="8.5703125" style="62" customWidth="1"/>
    <col min="13319" max="13561" width="11.42578125" style="62"/>
    <col min="13562" max="13562" width="32.28515625" style="62" customWidth="1"/>
    <col min="13563" max="13574" width="8.5703125" style="62" customWidth="1"/>
    <col min="13575" max="13817" width="11.42578125" style="62"/>
    <col min="13818" max="13818" width="32.28515625" style="62" customWidth="1"/>
    <col min="13819" max="13830" width="8.5703125" style="62" customWidth="1"/>
    <col min="13831" max="14073" width="11.42578125" style="62"/>
    <col min="14074" max="14074" width="32.28515625" style="62" customWidth="1"/>
    <col min="14075" max="14086" width="8.5703125" style="62" customWidth="1"/>
    <col min="14087" max="14329" width="11.42578125" style="62"/>
    <col min="14330" max="14330" width="32.28515625" style="62" customWidth="1"/>
    <col min="14331" max="14342" width="8.5703125" style="62" customWidth="1"/>
    <col min="14343" max="14585" width="11.42578125" style="62"/>
    <col min="14586" max="14586" width="32.28515625" style="62" customWidth="1"/>
    <col min="14587" max="14598" width="8.5703125" style="62" customWidth="1"/>
    <col min="14599" max="14841" width="11.42578125" style="62"/>
    <col min="14842" max="14842" width="32.28515625" style="62" customWidth="1"/>
    <col min="14843" max="14854" width="8.5703125" style="62" customWidth="1"/>
    <col min="14855" max="15097" width="11.42578125" style="62"/>
    <col min="15098" max="15098" width="32.28515625" style="62" customWidth="1"/>
    <col min="15099" max="15110" width="8.5703125" style="62" customWidth="1"/>
    <col min="15111" max="15353" width="11.42578125" style="62"/>
    <col min="15354" max="15354" width="32.28515625" style="62" customWidth="1"/>
    <col min="15355" max="15366" width="8.5703125" style="62" customWidth="1"/>
    <col min="15367" max="15609" width="11.42578125" style="62"/>
    <col min="15610" max="15610" width="32.28515625" style="62" customWidth="1"/>
    <col min="15611" max="15622" width="8.5703125" style="62" customWidth="1"/>
    <col min="15623" max="15865" width="11.42578125" style="62"/>
    <col min="15866" max="15866" width="32.28515625" style="62" customWidth="1"/>
    <col min="15867" max="15878" width="8.5703125" style="62" customWidth="1"/>
    <col min="15879" max="16121" width="11.42578125" style="62"/>
    <col min="16122" max="16122" width="32.28515625" style="62" customWidth="1"/>
    <col min="16123" max="16134" width="8.5703125" style="62" customWidth="1"/>
    <col min="16135" max="16378" width="11.42578125" style="62"/>
    <col min="16379" max="16384" width="11.42578125" style="62" customWidth="1"/>
  </cols>
  <sheetData>
    <row r="1" spans="1:26" ht="18.75" x14ac:dyDescent="0.25">
      <c r="A1" s="367">
        <v>1</v>
      </c>
      <c r="B1" s="28" t="s">
        <v>891</v>
      </c>
      <c r="C1" s="85"/>
      <c r="D1" s="85"/>
      <c r="E1" s="85"/>
      <c r="F1" s="85"/>
      <c r="G1" s="85"/>
    </row>
    <row r="2" spans="1:26" ht="21" x14ac:dyDescent="0.25">
      <c r="A2" s="367">
        <v>2</v>
      </c>
      <c r="B2" s="28" t="s">
        <v>840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26" s="9" customFormat="1" ht="19.5" thickBot="1" x14ac:dyDescent="0.35">
      <c r="A3" s="367">
        <v>3</v>
      </c>
      <c r="B3" s="365" t="s">
        <v>869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24" customHeight="1" thickTop="1" x14ac:dyDescent="0.25">
      <c r="A4" s="367">
        <v>4</v>
      </c>
      <c r="B4" s="410" t="s">
        <v>389</v>
      </c>
      <c r="C4" s="413" t="s">
        <v>0</v>
      </c>
      <c r="D4" s="413"/>
      <c r="E4" s="413"/>
      <c r="F4" s="432" t="s">
        <v>117</v>
      </c>
      <c r="G4" s="433"/>
      <c r="H4" s="434"/>
      <c r="I4" s="432" t="s">
        <v>118</v>
      </c>
      <c r="J4" s="433"/>
      <c r="K4" s="433"/>
      <c r="L4" s="432" t="s">
        <v>119</v>
      </c>
      <c r="M4" s="433"/>
      <c r="N4" s="433"/>
    </row>
    <row r="5" spans="1:26" ht="28.5" customHeight="1" thickBot="1" x14ac:dyDescent="0.3">
      <c r="A5" s="367">
        <v>5</v>
      </c>
      <c r="B5" s="411"/>
      <c r="C5" s="65" t="s">
        <v>0</v>
      </c>
      <c r="D5" s="66" t="s">
        <v>120</v>
      </c>
      <c r="E5" s="65" t="s">
        <v>390</v>
      </c>
      <c r="F5" s="67" t="s">
        <v>0</v>
      </c>
      <c r="G5" s="66" t="s">
        <v>120</v>
      </c>
      <c r="H5" s="68" t="s">
        <v>390</v>
      </c>
      <c r="I5" s="67" t="s">
        <v>0</v>
      </c>
      <c r="J5" s="66" t="s">
        <v>120</v>
      </c>
      <c r="K5" s="68" t="s">
        <v>390</v>
      </c>
      <c r="L5" s="65" t="s">
        <v>0</v>
      </c>
      <c r="M5" s="66" t="s">
        <v>120</v>
      </c>
      <c r="N5" s="65" t="s">
        <v>390</v>
      </c>
    </row>
    <row r="6" spans="1:26" ht="29.25" customHeight="1" thickTop="1" thickBot="1" x14ac:dyDescent="0.3">
      <c r="A6" s="367">
        <v>6</v>
      </c>
      <c r="B6" s="379" t="s">
        <v>0</v>
      </c>
      <c r="C6" s="69">
        <f>+D6+E6</f>
        <v>0</v>
      </c>
      <c r="D6" s="70">
        <f>SUM(D7:D9)</f>
        <v>0</v>
      </c>
      <c r="E6" s="71">
        <f>SUM(E7:E9)</f>
        <v>0</v>
      </c>
      <c r="F6" s="72">
        <f>+G6+H6</f>
        <v>0</v>
      </c>
      <c r="G6" s="70">
        <f>SUM(G7:G9)</f>
        <v>0</v>
      </c>
      <c r="H6" s="73">
        <f>SUM(H7:H9)</f>
        <v>0</v>
      </c>
      <c r="I6" s="72">
        <f>+J6+K6</f>
        <v>0</v>
      </c>
      <c r="J6" s="70">
        <f>SUM(J7:J9)</f>
        <v>0</v>
      </c>
      <c r="K6" s="73">
        <f>SUM(K7:K9)</f>
        <v>0</v>
      </c>
      <c r="L6" s="71">
        <f>+M6+N6</f>
        <v>0</v>
      </c>
      <c r="M6" s="70">
        <f>SUM(M7:M9)</f>
        <v>0</v>
      </c>
      <c r="N6" s="71">
        <f>SUM(N7:N9)</f>
        <v>0</v>
      </c>
    </row>
    <row r="7" spans="1:26" ht="29.25" customHeight="1" x14ac:dyDescent="0.25">
      <c r="A7" s="367">
        <v>7</v>
      </c>
      <c r="B7" s="342" t="s">
        <v>391</v>
      </c>
      <c r="C7" s="74">
        <f t="shared" ref="C7:C9" si="0">+D7+E7</f>
        <v>0</v>
      </c>
      <c r="D7" s="75">
        <f>+G7+J7+M7</f>
        <v>0</v>
      </c>
      <c r="E7" s="76">
        <f t="shared" ref="E7:E9" si="1">+H7+K7+N7</f>
        <v>0</v>
      </c>
      <c r="F7" s="77">
        <f>+G7+H7</f>
        <v>0</v>
      </c>
      <c r="G7" s="336"/>
      <c r="H7" s="337"/>
      <c r="I7" s="77">
        <f>+J7+K7</f>
        <v>0</v>
      </c>
      <c r="J7" s="336"/>
      <c r="K7" s="337"/>
      <c r="L7" s="77">
        <f>+M7+N7</f>
        <v>0</v>
      </c>
      <c r="M7" s="336"/>
      <c r="N7" s="340"/>
    </row>
    <row r="8" spans="1:26" ht="29.25" customHeight="1" x14ac:dyDescent="0.25">
      <c r="A8" s="367">
        <v>8</v>
      </c>
      <c r="B8" s="342" t="s">
        <v>392</v>
      </c>
      <c r="C8" s="74">
        <f t="shared" si="0"/>
        <v>0</v>
      </c>
      <c r="D8" s="75">
        <f t="shared" ref="D8:D9" si="2">+G8+J8+M8</f>
        <v>0</v>
      </c>
      <c r="E8" s="76">
        <f t="shared" si="1"/>
        <v>0</v>
      </c>
      <c r="F8" s="77">
        <f t="shared" ref="F8:F9" si="3">+G8+H8</f>
        <v>0</v>
      </c>
      <c r="G8" s="336"/>
      <c r="H8" s="337"/>
      <c r="I8" s="77">
        <f t="shared" ref="I8:I9" si="4">+J8+K8</f>
        <v>0</v>
      </c>
      <c r="J8" s="336"/>
      <c r="K8" s="337"/>
      <c r="L8" s="77">
        <f t="shared" ref="L8:L9" si="5">+M8+N8</f>
        <v>0</v>
      </c>
      <c r="M8" s="336"/>
      <c r="N8" s="340"/>
    </row>
    <row r="9" spans="1:26" ht="29.25" customHeight="1" thickBot="1" x14ac:dyDescent="0.3">
      <c r="A9" s="367">
        <v>9</v>
      </c>
      <c r="B9" s="343" t="s">
        <v>393</v>
      </c>
      <c r="C9" s="78">
        <f t="shared" si="0"/>
        <v>0</v>
      </c>
      <c r="D9" s="79">
        <f t="shared" si="2"/>
        <v>0</v>
      </c>
      <c r="E9" s="80">
        <f t="shared" si="1"/>
        <v>0</v>
      </c>
      <c r="F9" s="81">
        <f t="shared" si="3"/>
        <v>0</v>
      </c>
      <c r="G9" s="338"/>
      <c r="H9" s="339"/>
      <c r="I9" s="81">
        <f t="shared" si="4"/>
        <v>0</v>
      </c>
      <c r="J9" s="338"/>
      <c r="K9" s="339"/>
      <c r="L9" s="81">
        <f t="shared" si="5"/>
        <v>0</v>
      </c>
      <c r="M9" s="338"/>
      <c r="N9" s="341"/>
    </row>
    <row r="10" spans="1:26" ht="20.25" customHeight="1" thickTop="1" x14ac:dyDescent="0.25">
      <c r="A10" s="367">
        <v>10</v>
      </c>
      <c r="B10" s="454" t="s">
        <v>907</v>
      </c>
      <c r="C10" s="454"/>
      <c r="D10" s="87"/>
      <c r="E10" s="87"/>
      <c r="G10" s="82" t="str">
        <f>IF(G6&gt;('Cuadro 1'!G12+'Cuadro 4'!G12),"XX","")</f>
        <v/>
      </c>
      <c r="H10" s="82" t="str">
        <f>IF(H6&gt;('Cuadro 1'!H12+'Cuadro 4'!H12),"XX","")</f>
        <v/>
      </c>
      <c r="I10" s="83"/>
      <c r="J10" s="82" t="str">
        <f>IF(J6&gt;('Cuadro 1'!J12+'Cuadro 4'!J12),"XX","")</f>
        <v/>
      </c>
      <c r="K10" s="82" t="str">
        <f>IF(K6&gt;('Cuadro 1'!K12+'Cuadro 4'!K12),"XX","")</f>
        <v/>
      </c>
      <c r="L10" s="83"/>
      <c r="M10" s="82" t="str">
        <f>IF(M6&gt;('Cuadro 1'!M12+'Cuadro 4'!M12),"XX","")</f>
        <v/>
      </c>
      <c r="N10" s="82" t="str">
        <f>IF(N6&gt;('Cuadro 1'!N12+'Cuadro 4'!N12),"XX","")</f>
        <v/>
      </c>
    </row>
    <row r="11" spans="1:26" ht="18" customHeight="1" x14ac:dyDescent="0.25">
      <c r="A11" s="367">
        <v>12</v>
      </c>
      <c r="B11" s="455"/>
      <c r="C11" s="455"/>
      <c r="D11" s="453" t="str">
        <f>IF(OR(G10="XX",H10="XX",J10="XX",K10="XX",M10="XX",N10="XX"),"XX = El dato de excluidos por motivo de trabajo, no puede ser mayor a la suma de lo reportado en la línea de Exclusión del Cuadro 1 y del Cuadro 4.","")</f>
        <v/>
      </c>
      <c r="E11" s="453"/>
      <c r="F11" s="453"/>
      <c r="G11" s="453"/>
      <c r="H11" s="453"/>
      <c r="I11" s="453"/>
      <c r="J11" s="453"/>
      <c r="K11" s="453"/>
      <c r="L11" s="453"/>
      <c r="M11" s="453"/>
      <c r="N11" s="453"/>
    </row>
    <row r="12" spans="1:26" ht="18" customHeight="1" x14ac:dyDescent="0.25">
      <c r="A12" s="367">
        <v>13</v>
      </c>
      <c r="B12" s="455"/>
      <c r="C12" s="455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</row>
    <row r="13" spans="1:26" ht="18" customHeight="1" x14ac:dyDescent="0.25">
      <c r="A13" s="367">
        <v>14</v>
      </c>
      <c r="B13" s="84"/>
      <c r="C13" s="84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</row>
    <row r="14" spans="1:26" s="9" customFormat="1" ht="18" customHeight="1" x14ac:dyDescent="0.25">
      <c r="A14" s="367">
        <v>15</v>
      </c>
      <c r="B14" s="57" t="s">
        <v>394</v>
      </c>
      <c r="C14" s="58"/>
      <c r="D14" s="59"/>
      <c r="E14" s="59"/>
    </row>
    <row r="15" spans="1:26" s="9" customFormat="1" ht="21" customHeight="1" x14ac:dyDescent="0.25">
      <c r="A15" s="367">
        <v>16</v>
      </c>
      <c r="B15" s="444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6"/>
    </row>
    <row r="16" spans="1:26" s="9" customFormat="1" ht="21" customHeight="1" x14ac:dyDescent="0.25">
      <c r="A16" s="367"/>
      <c r="B16" s="447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9"/>
    </row>
    <row r="17" spans="1:14" s="9" customFormat="1" ht="21" customHeight="1" x14ac:dyDescent="0.25">
      <c r="A17" s="367"/>
      <c r="B17" s="447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9"/>
    </row>
    <row r="18" spans="1:14" ht="21" customHeight="1" x14ac:dyDescent="0.25">
      <c r="A18" s="367"/>
      <c r="B18" s="450"/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2"/>
    </row>
    <row r="19" spans="1:14" x14ac:dyDescent="0.25">
      <c r="A19" s="367"/>
    </row>
  </sheetData>
  <sheetProtection algorithmName="SHA-512" hashValue="oJdCMJLIKOjMYEuJR/QJWcgV3a94sqCdMQH3q1N2mbpsne8rbuGc7Udd8ezkfruQ74TfKvN7dqo5/iTZL/e2aw==" saltValue="PjcbT1kRoW83Bi0KStmssQ==" spinCount="100000" sheet="1" objects="1" scenarios="1"/>
  <protectedRanges>
    <protectedRange sqref="J7:K9 M7:N9 G7:H9" name="Rango1_3"/>
  </protectedRanges>
  <mergeCells count="8">
    <mergeCell ref="B15:N18"/>
    <mergeCell ref="B4:B5"/>
    <mergeCell ref="C4:E4"/>
    <mergeCell ref="F4:H4"/>
    <mergeCell ref="I4:K4"/>
    <mergeCell ref="L4:N4"/>
    <mergeCell ref="D11:N13"/>
    <mergeCell ref="B10:C12"/>
  </mergeCells>
  <conditionalFormatting sqref="C7:F9">
    <cfRule type="cellIs" dxfId="16" priority="1" operator="equal">
      <formula>0</formula>
    </cfRule>
  </conditionalFormatting>
  <conditionalFormatting sqref="C6:N6">
    <cfRule type="cellIs" dxfId="15" priority="3" operator="equal">
      <formula>0</formula>
    </cfRule>
  </conditionalFormatting>
  <conditionalFormatting sqref="D10:E10">
    <cfRule type="cellIs" dxfId="14" priority="11" operator="equal">
      <formula>0</formula>
    </cfRule>
  </conditionalFormatting>
  <conditionalFormatting sqref="D11:N13">
    <cfRule type="notContainsBlanks" dxfId="13" priority="10">
      <formula>LEN(TRIM(D11))&gt;0</formula>
    </cfRule>
  </conditionalFormatting>
  <conditionalFormatting sqref="I7:I9">
    <cfRule type="cellIs" dxfId="12" priority="4" operator="equal">
      <formula>0</formula>
    </cfRule>
  </conditionalFormatting>
  <conditionalFormatting sqref="L7:L9">
    <cfRule type="cellIs" dxfId="11" priority="7" operator="equal">
      <formula>0</formula>
    </cfRule>
  </conditionalFormatting>
  <dataValidations count="2">
    <dataValidation allowBlank="1" showErrorMessage="1" prompt="Sólo para Instituciones PRIVADAS." sqref="C6:N9" xr:uid="{00000000-0002-0000-0C00-000000000000}"/>
    <dataValidation allowBlank="1" showInputMessage="1" showErrorMessage="1" prompt="Sólo para Instituciones PRIVADAS." sqref="IU65530:IV65531 SQ65530:SR65531 ACM65530:ACN65531 AMI65530:AMJ65531 AWE65530:AWF65531 BGA65530:BGB65531 BPW65530:BPX65531 BZS65530:BZT65531 CJO65530:CJP65531 CTK65530:CTL65531 DDG65530:DDH65531 DNC65530:DND65531 DWY65530:DWZ65531 EGU65530:EGV65531 EQQ65530:EQR65531 FAM65530:FAN65531 FKI65530:FKJ65531 FUE65530:FUF65531 GEA65530:GEB65531 GNW65530:GNX65531 GXS65530:GXT65531 HHO65530:HHP65531 HRK65530:HRL65531 IBG65530:IBH65531 ILC65530:ILD65531 IUY65530:IUZ65531 JEU65530:JEV65531 JOQ65530:JOR65531 JYM65530:JYN65531 KII65530:KIJ65531 KSE65530:KSF65531 LCA65530:LCB65531 LLW65530:LLX65531 LVS65530:LVT65531 MFO65530:MFP65531 MPK65530:MPL65531 MZG65530:MZH65531 NJC65530:NJD65531 NSY65530:NSZ65531 OCU65530:OCV65531 OMQ65530:OMR65531 OWM65530:OWN65531 PGI65530:PGJ65531 PQE65530:PQF65531 QAA65530:QAB65531 QJW65530:QJX65531 QTS65530:QTT65531 RDO65530:RDP65531 RNK65530:RNL65531 RXG65530:RXH65531 SHC65530:SHD65531 SQY65530:SQZ65531 TAU65530:TAV65531 TKQ65530:TKR65531 TUM65530:TUN65531 UEI65530:UEJ65531 UOE65530:UOF65531 UYA65530:UYB65531 VHW65530:VHX65531 VRS65530:VRT65531 WBO65530:WBP65531 WLK65530:WLL65531 WVG65530:WVH65531 IU131066:IV131067 SQ131066:SR131067 ACM131066:ACN131067 AMI131066:AMJ131067 AWE131066:AWF131067 BGA131066:BGB131067 BPW131066:BPX131067 BZS131066:BZT131067 CJO131066:CJP131067 CTK131066:CTL131067 DDG131066:DDH131067 DNC131066:DND131067 DWY131066:DWZ131067 EGU131066:EGV131067 EQQ131066:EQR131067 FAM131066:FAN131067 FKI131066:FKJ131067 FUE131066:FUF131067 GEA131066:GEB131067 GNW131066:GNX131067 GXS131066:GXT131067 HHO131066:HHP131067 HRK131066:HRL131067 IBG131066:IBH131067 ILC131066:ILD131067 IUY131066:IUZ131067 JEU131066:JEV131067 JOQ131066:JOR131067 JYM131066:JYN131067 KII131066:KIJ131067 KSE131066:KSF131067 LCA131066:LCB131067 LLW131066:LLX131067 LVS131066:LVT131067 MFO131066:MFP131067 MPK131066:MPL131067 MZG131066:MZH131067 NJC131066:NJD131067 NSY131066:NSZ131067 OCU131066:OCV131067 OMQ131066:OMR131067 OWM131066:OWN131067 PGI131066:PGJ131067 PQE131066:PQF131067 QAA131066:QAB131067 QJW131066:QJX131067 QTS131066:QTT131067 RDO131066:RDP131067 RNK131066:RNL131067 RXG131066:RXH131067 SHC131066:SHD131067 SQY131066:SQZ131067 TAU131066:TAV131067 TKQ131066:TKR131067 TUM131066:TUN131067 UEI131066:UEJ131067 UOE131066:UOF131067 UYA131066:UYB131067 VHW131066:VHX131067 VRS131066:VRT131067 WBO131066:WBP131067 WLK131066:WLL131067 WVG131066:WVH131067 IU196602:IV196603 SQ196602:SR196603 ACM196602:ACN196603 AMI196602:AMJ196603 AWE196602:AWF196603 BGA196602:BGB196603 BPW196602:BPX196603 BZS196602:BZT196603 CJO196602:CJP196603 CTK196602:CTL196603 DDG196602:DDH196603 DNC196602:DND196603 DWY196602:DWZ196603 EGU196602:EGV196603 EQQ196602:EQR196603 FAM196602:FAN196603 FKI196602:FKJ196603 FUE196602:FUF196603 GEA196602:GEB196603 GNW196602:GNX196603 GXS196602:GXT196603 HHO196602:HHP196603 HRK196602:HRL196603 IBG196602:IBH196603 ILC196602:ILD196603 IUY196602:IUZ196603 JEU196602:JEV196603 JOQ196602:JOR196603 JYM196602:JYN196603 KII196602:KIJ196603 KSE196602:KSF196603 LCA196602:LCB196603 LLW196602:LLX196603 LVS196602:LVT196603 MFO196602:MFP196603 MPK196602:MPL196603 MZG196602:MZH196603 NJC196602:NJD196603 NSY196602:NSZ196603 OCU196602:OCV196603 OMQ196602:OMR196603 OWM196602:OWN196603 PGI196602:PGJ196603 PQE196602:PQF196603 QAA196602:QAB196603 QJW196602:QJX196603 QTS196602:QTT196603 RDO196602:RDP196603 RNK196602:RNL196603 RXG196602:RXH196603 SHC196602:SHD196603 SQY196602:SQZ196603 TAU196602:TAV196603 TKQ196602:TKR196603 TUM196602:TUN196603 UEI196602:UEJ196603 UOE196602:UOF196603 UYA196602:UYB196603 VHW196602:VHX196603 VRS196602:VRT196603 WBO196602:WBP196603 WLK196602:WLL196603 WVG196602:WVH196603 IU262138:IV262139 SQ262138:SR262139 ACM262138:ACN262139 AMI262138:AMJ262139 AWE262138:AWF262139 BGA262138:BGB262139 BPW262138:BPX262139 BZS262138:BZT262139 CJO262138:CJP262139 CTK262138:CTL262139 DDG262138:DDH262139 DNC262138:DND262139 DWY262138:DWZ262139 EGU262138:EGV262139 EQQ262138:EQR262139 FAM262138:FAN262139 FKI262138:FKJ262139 FUE262138:FUF262139 GEA262138:GEB262139 GNW262138:GNX262139 GXS262138:GXT262139 HHO262138:HHP262139 HRK262138:HRL262139 IBG262138:IBH262139 ILC262138:ILD262139 IUY262138:IUZ262139 JEU262138:JEV262139 JOQ262138:JOR262139 JYM262138:JYN262139 KII262138:KIJ262139 KSE262138:KSF262139 LCA262138:LCB262139 LLW262138:LLX262139 LVS262138:LVT262139 MFO262138:MFP262139 MPK262138:MPL262139 MZG262138:MZH262139 NJC262138:NJD262139 NSY262138:NSZ262139 OCU262138:OCV262139 OMQ262138:OMR262139 OWM262138:OWN262139 PGI262138:PGJ262139 PQE262138:PQF262139 QAA262138:QAB262139 QJW262138:QJX262139 QTS262138:QTT262139 RDO262138:RDP262139 RNK262138:RNL262139 RXG262138:RXH262139 SHC262138:SHD262139 SQY262138:SQZ262139 TAU262138:TAV262139 TKQ262138:TKR262139 TUM262138:TUN262139 UEI262138:UEJ262139 UOE262138:UOF262139 UYA262138:UYB262139 VHW262138:VHX262139 VRS262138:VRT262139 WBO262138:WBP262139 WLK262138:WLL262139 WVG262138:WVH262139 IU327674:IV327675 SQ327674:SR327675 ACM327674:ACN327675 AMI327674:AMJ327675 AWE327674:AWF327675 BGA327674:BGB327675 BPW327674:BPX327675 BZS327674:BZT327675 CJO327674:CJP327675 CTK327674:CTL327675 DDG327674:DDH327675 DNC327674:DND327675 DWY327674:DWZ327675 EGU327674:EGV327675 EQQ327674:EQR327675 FAM327674:FAN327675 FKI327674:FKJ327675 FUE327674:FUF327675 GEA327674:GEB327675 GNW327674:GNX327675 GXS327674:GXT327675 HHO327674:HHP327675 HRK327674:HRL327675 IBG327674:IBH327675 ILC327674:ILD327675 IUY327674:IUZ327675 JEU327674:JEV327675 JOQ327674:JOR327675 JYM327674:JYN327675 KII327674:KIJ327675 KSE327674:KSF327675 LCA327674:LCB327675 LLW327674:LLX327675 LVS327674:LVT327675 MFO327674:MFP327675 MPK327674:MPL327675 MZG327674:MZH327675 NJC327674:NJD327675 NSY327674:NSZ327675 OCU327674:OCV327675 OMQ327674:OMR327675 OWM327674:OWN327675 PGI327674:PGJ327675 PQE327674:PQF327675 QAA327674:QAB327675 QJW327674:QJX327675 QTS327674:QTT327675 RDO327674:RDP327675 RNK327674:RNL327675 RXG327674:RXH327675 SHC327674:SHD327675 SQY327674:SQZ327675 TAU327674:TAV327675 TKQ327674:TKR327675 TUM327674:TUN327675 UEI327674:UEJ327675 UOE327674:UOF327675 UYA327674:UYB327675 VHW327674:VHX327675 VRS327674:VRT327675 WBO327674:WBP327675 WLK327674:WLL327675 WVG327674:WVH327675 IU393210:IV393211 SQ393210:SR393211 ACM393210:ACN393211 AMI393210:AMJ393211 AWE393210:AWF393211 BGA393210:BGB393211 BPW393210:BPX393211 BZS393210:BZT393211 CJO393210:CJP393211 CTK393210:CTL393211 DDG393210:DDH393211 DNC393210:DND393211 DWY393210:DWZ393211 EGU393210:EGV393211 EQQ393210:EQR393211 FAM393210:FAN393211 FKI393210:FKJ393211 FUE393210:FUF393211 GEA393210:GEB393211 GNW393210:GNX393211 GXS393210:GXT393211 HHO393210:HHP393211 HRK393210:HRL393211 IBG393210:IBH393211 ILC393210:ILD393211 IUY393210:IUZ393211 JEU393210:JEV393211 JOQ393210:JOR393211 JYM393210:JYN393211 KII393210:KIJ393211 KSE393210:KSF393211 LCA393210:LCB393211 LLW393210:LLX393211 LVS393210:LVT393211 MFO393210:MFP393211 MPK393210:MPL393211 MZG393210:MZH393211 NJC393210:NJD393211 NSY393210:NSZ393211 OCU393210:OCV393211 OMQ393210:OMR393211 OWM393210:OWN393211 PGI393210:PGJ393211 PQE393210:PQF393211 QAA393210:QAB393211 QJW393210:QJX393211 QTS393210:QTT393211 RDO393210:RDP393211 RNK393210:RNL393211 RXG393210:RXH393211 SHC393210:SHD393211 SQY393210:SQZ393211 TAU393210:TAV393211 TKQ393210:TKR393211 TUM393210:TUN393211 UEI393210:UEJ393211 UOE393210:UOF393211 UYA393210:UYB393211 VHW393210:VHX393211 VRS393210:VRT393211 WBO393210:WBP393211 WLK393210:WLL393211 WVG393210:WVH393211 IU458746:IV458747 SQ458746:SR458747 ACM458746:ACN458747 AMI458746:AMJ458747 AWE458746:AWF458747 BGA458746:BGB458747 BPW458746:BPX458747 BZS458746:BZT458747 CJO458746:CJP458747 CTK458746:CTL458747 DDG458746:DDH458747 DNC458746:DND458747 DWY458746:DWZ458747 EGU458746:EGV458747 EQQ458746:EQR458747 FAM458746:FAN458747 FKI458746:FKJ458747 FUE458746:FUF458747 GEA458746:GEB458747 GNW458746:GNX458747 GXS458746:GXT458747 HHO458746:HHP458747 HRK458746:HRL458747 IBG458746:IBH458747 ILC458746:ILD458747 IUY458746:IUZ458747 JEU458746:JEV458747 JOQ458746:JOR458747 JYM458746:JYN458747 KII458746:KIJ458747 KSE458746:KSF458747 LCA458746:LCB458747 LLW458746:LLX458747 LVS458746:LVT458747 MFO458746:MFP458747 MPK458746:MPL458747 MZG458746:MZH458747 NJC458746:NJD458747 NSY458746:NSZ458747 OCU458746:OCV458747 OMQ458746:OMR458747 OWM458746:OWN458747 PGI458746:PGJ458747 PQE458746:PQF458747 QAA458746:QAB458747 QJW458746:QJX458747 QTS458746:QTT458747 RDO458746:RDP458747 RNK458746:RNL458747 RXG458746:RXH458747 SHC458746:SHD458747 SQY458746:SQZ458747 TAU458746:TAV458747 TKQ458746:TKR458747 TUM458746:TUN458747 UEI458746:UEJ458747 UOE458746:UOF458747 UYA458746:UYB458747 VHW458746:VHX458747 VRS458746:VRT458747 WBO458746:WBP458747 WLK458746:WLL458747 WVG458746:WVH458747 IU524282:IV524283 SQ524282:SR524283 ACM524282:ACN524283 AMI524282:AMJ524283 AWE524282:AWF524283 BGA524282:BGB524283 BPW524282:BPX524283 BZS524282:BZT524283 CJO524282:CJP524283 CTK524282:CTL524283 DDG524282:DDH524283 DNC524282:DND524283 DWY524282:DWZ524283 EGU524282:EGV524283 EQQ524282:EQR524283 FAM524282:FAN524283 FKI524282:FKJ524283 FUE524282:FUF524283 GEA524282:GEB524283 GNW524282:GNX524283 GXS524282:GXT524283 HHO524282:HHP524283 HRK524282:HRL524283 IBG524282:IBH524283 ILC524282:ILD524283 IUY524282:IUZ524283 JEU524282:JEV524283 JOQ524282:JOR524283 JYM524282:JYN524283 KII524282:KIJ524283 KSE524282:KSF524283 LCA524282:LCB524283 LLW524282:LLX524283 LVS524282:LVT524283 MFO524282:MFP524283 MPK524282:MPL524283 MZG524282:MZH524283 NJC524282:NJD524283 NSY524282:NSZ524283 OCU524282:OCV524283 OMQ524282:OMR524283 OWM524282:OWN524283 PGI524282:PGJ524283 PQE524282:PQF524283 QAA524282:QAB524283 QJW524282:QJX524283 QTS524282:QTT524283 RDO524282:RDP524283 RNK524282:RNL524283 RXG524282:RXH524283 SHC524282:SHD524283 SQY524282:SQZ524283 TAU524282:TAV524283 TKQ524282:TKR524283 TUM524282:TUN524283 UEI524282:UEJ524283 UOE524282:UOF524283 UYA524282:UYB524283 VHW524282:VHX524283 VRS524282:VRT524283 WBO524282:WBP524283 WLK524282:WLL524283 WVG524282:WVH524283 IU589818:IV589819 SQ589818:SR589819 ACM589818:ACN589819 AMI589818:AMJ589819 AWE589818:AWF589819 BGA589818:BGB589819 BPW589818:BPX589819 BZS589818:BZT589819 CJO589818:CJP589819 CTK589818:CTL589819 DDG589818:DDH589819 DNC589818:DND589819 DWY589818:DWZ589819 EGU589818:EGV589819 EQQ589818:EQR589819 FAM589818:FAN589819 FKI589818:FKJ589819 FUE589818:FUF589819 GEA589818:GEB589819 GNW589818:GNX589819 GXS589818:GXT589819 HHO589818:HHP589819 HRK589818:HRL589819 IBG589818:IBH589819 ILC589818:ILD589819 IUY589818:IUZ589819 JEU589818:JEV589819 JOQ589818:JOR589819 JYM589818:JYN589819 KII589818:KIJ589819 KSE589818:KSF589819 LCA589818:LCB589819 LLW589818:LLX589819 LVS589818:LVT589819 MFO589818:MFP589819 MPK589818:MPL589819 MZG589818:MZH589819 NJC589818:NJD589819 NSY589818:NSZ589819 OCU589818:OCV589819 OMQ589818:OMR589819 OWM589818:OWN589819 PGI589818:PGJ589819 PQE589818:PQF589819 QAA589818:QAB589819 QJW589818:QJX589819 QTS589818:QTT589819 RDO589818:RDP589819 RNK589818:RNL589819 RXG589818:RXH589819 SHC589818:SHD589819 SQY589818:SQZ589819 TAU589818:TAV589819 TKQ589818:TKR589819 TUM589818:TUN589819 UEI589818:UEJ589819 UOE589818:UOF589819 UYA589818:UYB589819 VHW589818:VHX589819 VRS589818:VRT589819 WBO589818:WBP589819 WLK589818:WLL589819 WVG589818:WVH589819 IU655354:IV655355 SQ655354:SR655355 ACM655354:ACN655355 AMI655354:AMJ655355 AWE655354:AWF655355 BGA655354:BGB655355 BPW655354:BPX655355 BZS655354:BZT655355 CJO655354:CJP655355 CTK655354:CTL655355 DDG655354:DDH655355 DNC655354:DND655355 DWY655354:DWZ655355 EGU655354:EGV655355 EQQ655354:EQR655355 FAM655354:FAN655355 FKI655354:FKJ655355 FUE655354:FUF655355 GEA655354:GEB655355 GNW655354:GNX655355 GXS655354:GXT655355 HHO655354:HHP655355 HRK655354:HRL655355 IBG655354:IBH655355 ILC655354:ILD655355 IUY655354:IUZ655355 JEU655354:JEV655355 JOQ655354:JOR655355 JYM655354:JYN655355 KII655354:KIJ655355 KSE655354:KSF655355 LCA655354:LCB655355 LLW655354:LLX655355 LVS655354:LVT655355 MFO655354:MFP655355 MPK655354:MPL655355 MZG655354:MZH655355 NJC655354:NJD655355 NSY655354:NSZ655355 OCU655354:OCV655355 OMQ655354:OMR655355 OWM655354:OWN655355 PGI655354:PGJ655355 PQE655354:PQF655355 QAA655354:QAB655355 QJW655354:QJX655355 QTS655354:QTT655355 RDO655354:RDP655355 RNK655354:RNL655355 RXG655354:RXH655355 SHC655354:SHD655355 SQY655354:SQZ655355 TAU655354:TAV655355 TKQ655354:TKR655355 TUM655354:TUN655355 UEI655354:UEJ655355 UOE655354:UOF655355 UYA655354:UYB655355 VHW655354:VHX655355 VRS655354:VRT655355 WBO655354:WBP655355 WLK655354:WLL655355 WVG655354:WVH655355 IU720890:IV720891 SQ720890:SR720891 ACM720890:ACN720891 AMI720890:AMJ720891 AWE720890:AWF720891 BGA720890:BGB720891 BPW720890:BPX720891 BZS720890:BZT720891 CJO720890:CJP720891 CTK720890:CTL720891 DDG720890:DDH720891 DNC720890:DND720891 DWY720890:DWZ720891 EGU720890:EGV720891 EQQ720890:EQR720891 FAM720890:FAN720891 FKI720890:FKJ720891 FUE720890:FUF720891 GEA720890:GEB720891 GNW720890:GNX720891 GXS720890:GXT720891 HHO720890:HHP720891 HRK720890:HRL720891 IBG720890:IBH720891 ILC720890:ILD720891 IUY720890:IUZ720891 JEU720890:JEV720891 JOQ720890:JOR720891 JYM720890:JYN720891 KII720890:KIJ720891 KSE720890:KSF720891 LCA720890:LCB720891 LLW720890:LLX720891 LVS720890:LVT720891 MFO720890:MFP720891 MPK720890:MPL720891 MZG720890:MZH720891 NJC720890:NJD720891 NSY720890:NSZ720891 OCU720890:OCV720891 OMQ720890:OMR720891 OWM720890:OWN720891 PGI720890:PGJ720891 PQE720890:PQF720891 QAA720890:QAB720891 QJW720890:QJX720891 QTS720890:QTT720891 RDO720890:RDP720891 RNK720890:RNL720891 RXG720890:RXH720891 SHC720890:SHD720891 SQY720890:SQZ720891 TAU720890:TAV720891 TKQ720890:TKR720891 TUM720890:TUN720891 UEI720890:UEJ720891 UOE720890:UOF720891 UYA720890:UYB720891 VHW720890:VHX720891 VRS720890:VRT720891 WBO720890:WBP720891 WLK720890:WLL720891 WVG720890:WVH720891 IU786426:IV786427 SQ786426:SR786427 ACM786426:ACN786427 AMI786426:AMJ786427 AWE786426:AWF786427 BGA786426:BGB786427 BPW786426:BPX786427 BZS786426:BZT786427 CJO786426:CJP786427 CTK786426:CTL786427 DDG786426:DDH786427 DNC786426:DND786427 DWY786426:DWZ786427 EGU786426:EGV786427 EQQ786426:EQR786427 FAM786426:FAN786427 FKI786426:FKJ786427 FUE786426:FUF786427 GEA786426:GEB786427 GNW786426:GNX786427 GXS786426:GXT786427 HHO786426:HHP786427 HRK786426:HRL786427 IBG786426:IBH786427 ILC786426:ILD786427 IUY786426:IUZ786427 JEU786426:JEV786427 JOQ786426:JOR786427 JYM786426:JYN786427 KII786426:KIJ786427 KSE786426:KSF786427 LCA786426:LCB786427 LLW786426:LLX786427 LVS786426:LVT786427 MFO786426:MFP786427 MPK786426:MPL786427 MZG786426:MZH786427 NJC786426:NJD786427 NSY786426:NSZ786427 OCU786426:OCV786427 OMQ786426:OMR786427 OWM786426:OWN786427 PGI786426:PGJ786427 PQE786426:PQF786427 QAA786426:QAB786427 QJW786426:QJX786427 QTS786426:QTT786427 RDO786426:RDP786427 RNK786426:RNL786427 RXG786426:RXH786427 SHC786426:SHD786427 SQY786426:SQZ786427 TAU786426:TAV786427 TKQ786426:TKR786427 TUM786426:TUN786427 UEI786426:UEJ786427 UOE786426:UOF786427 UYA786426:UYB786427 VHW786426:VHX786427 VRS786426:VRT786427 WBO786426:WBP786427 WLK786426:WLL786427 WVG786426:WVH786427 IU851962:IV851963 SQ851962:SR851963 ACM851962:ACN851963 AMI851962:AMJ851963 AWE851962:AWF851963 BGA851962:BGB851963 BPW851962:BPX851963 BZS851962:BZT851963 CJO851962:CJP851963 CTK851962:CTL851963 DDG851962:DDH851963 DNC851962:DND851963 DWY851962:DWZ851963 EGU851962:EGV851963 EQQ851962:EQR851963 FAM851962:FAN851963 FKI851962:FKJ851963 FUE851962:FUF851963 GEA851962:GEB851963 GNW851962:GNX851963 GXS851962:GXT851963 HHO851962:HHP851963 HRK851962:HRL851963 IBG851962:IBH851963 ILC851962:ILD851963 IUY851962:IUZ851963 JEU851962:JEV851963 JOQ851962:JOR851963 JYM851962:JYN851963 KII851962:KIJ851963 KSE851962:KSF851963 LCA851962:LCB851963 LLW851962:LLX851963 LVS851962:LVT851963 MFO851962:MFP851963 MPK851962:MPL851963 MZG851962:MZH851963 NJC851962:NJD851963 NSY851962:NSZ851963 OCU851962:OCV851963 OMQ851962:OMR851963 OWM851962:OWN851963 PGI851962:PGJ851963 PQE851962:PQF851963 QAA851962:QAB851963 QJW851962:QJX851963 QTS851962:QTT851963 RDO851962:RDP851963 RNK851962:RNL851963 RXG851962:RXH851963 SHC851962:SHD851963 SQY851962:SQZ851963 TAU851962:TAV851963 TKQ851962:TKR851963 TUM851962:TUN851963 UEI851962:UEJ851963 UOE851962:UOF851963 UYA851962:UYB851963 VHW851962:VHX851963 VRS851962:VRT851963 WBO851962:WBP851963 WLK851962:WLL851963 WVG851962:WVH851963 IU917498:IV917499 SQ917498:SR917499 ACM917498:ACN917499 AMI917498:AMJ917499 AWE917498:AWF917499 BGA917498:BGB917499 BPW917498:BPX917499 BZS917498:BZT917499 CJO917498:CJP917499 CTK917498:CTL917499 DDG917498:DDH917499 DNC917498:DND917499 DWY917498:DWZ917499 EGU917498:EGV917499 EQQ917498:EQR917499 FAM917498:FAN917499 FKI917498:FKJ917499 FUE917498:FUF917499 GEA917498:GEB917499 GNW917498:GNX917499 GXS917498:GXT917499 HHO917498:HHP917499 HRK917498:HRL917499 IBG917498:IBH917499 ILC917498:ILD917499 IUY917498:IUZ917499 JEU917498:JEV917499 JOQ917498:JOR917499 JYM917498:JYN917499 KII917498:KIJ917499 KSE917498:KSF917499 LCA917498:LCB917499 LLW917498:LLX917499 LVS917498:LVT917499 MFO917498:MFP917499 MPK917498:MPL917499 MZG917498:MZH917499 NJC917498:NJD917499 NSY917498:NSZ917499 OCU917498:OCV917499 OMQ917498:OMR917499 OWM917498:OWN917499 PGI917498:PGJ917499 PQE917498:PQF917499 QAA917498:QAB917499 QJW917498:QJX917499 QTS917498:QTT917499 RDO917498:RDP917499 RNK917498:RNL917499 RXG917498:RXH917499 SHC917498:SHD917499 SQY917498:SQZ917499 TAU917498:TAV917499 TKQ917498:TKR917499 TUM917498:TUN917499 UEI917498:UEJ917499 UOE917498:UOF917499 UYA917498:UYB917499 VHW917498:VHX917499 VRS917498:VRT917499 WBO917498:WBP917499 WLK917498:WLL917499 WVG917498:WVH917499 IU983034:IV983035 SQ983034:SR983035 ACM983034:ACN983035 AMI983034:AMJ983035 AWE983034:AWF983035 BGA983034:BGB983035 BPW983034:BPX983035 BZS983034:BZT983035 CJO983034:CJP983035 CTK983034:CTL983035 DDG983034:DDH983035 DNC983034:DND983035 DWY983034:DWZ983035 EGU983034:EGV983035 EQQ983034:EQR983035 FAM983034:FAN983035 FKI983034:FKJ983035 FUE983034:FUF983035 GEA983034:GEB983035 GNW983034:GNX983035 GXS983034:GXT983035 HHO983034:HHP983035 HRK983034:HRL983035 IBG983034:IBH983035 ILC983034:ILD983035 IUY983034:IUZ983035 JEU983034:JEV983035 JOQ983034:JOR983035 JYM983034:JYN983035 KII983034:KIJ983035 KSE983034:KSF983035 LCA983034:LCB983035 LLW983034:LLX983035 LVS983034:LVT983035 MFO983034:MFP983035 MPK983034:MPL983035 MZG983034:MZH983035 NJC983034:NJD983035 NSY983034:NSZ983035 OCU983034:OCV983035 OMQ983034:OMR983035 OWM983034:OWN983035 PGI983034:PGJ983035 PQE983034:PQF983035 QAA983034:QAB983035 QJW983034:QJX983035 QTS983034:QTT983035 RDO983034:RDP983035 RNK983034:RNL983035 RXG983034:RXH983035 SHC983034:SHD983035 SQY983034:SQZ983035 TAU983034:TAV983035 TKQ983034:TKR983035 TUM983034:TUN983035 UEI983034:UEJ983035 UOE983034:UOF983035 UYA983034:UYB983035 VHW983034:VHX983035 VRS983034:VRT983035 WBO983034:WBP983035 WLK983034:WLL983035 WVG983034:WVH983035 WBR983040:WBS983041 JA65536:JB65537 SW65536:SX65537 ACS65536:ACT65537 AMO65536:AMP65537 AWK65536:AWL65537 BGG65536:BGH65537 BQC65536:BQD65537 BZY65536:BZZ65537 CJU65536:CJV65537 CTQ65536:CTR65537 DDM65536:DDN65537 DNI65536:DNJ65537 DXE65536:DXF65537 EHA65536:EHB65537 EQW65536:EQX65537 FAS65536:FAT65537 FKO65536:FKP65537 FUK65536:FUL65537 GEG65536:GEH65537 GOC65536:GOD65537 GXY65536:GXZ65537 HHU65536:HHV65537 HRQ65536:HRR65537 IBM65536:IBN65537 ILI65536:ILJ65537 IVE65536:IVF65537 JFA65536:JFB65537 JOW65536:JOX65537 JYS65536:JYT65537 KIO65536:KIP65537 KSK65536:KSL65537 LCG65536:LCH65537 LMC65536:LMD65537 LVY65536:LVZ65537 MFU65536:MFV65537 MPQ65536:MPR65537 MZM65536:MZN65537 NJI65536:NJJ65537 NTE65536:NTF65537 ODA65536:ODB65537 OMW65536:OMX65537 OWS65536:OWT65537 PGO65536:PGP65537 PQK65536:PQL65537 QAG65536:QAH65537 QKC65536:QKD65537 QTY65536:QTZ65537 RDU65536:RDV65537 RNQ65536:RNR65537 RXM65536:RXN65537 SHI65536:SHJ65537 SRE65536:SRF65537 TBA65536:TBB65537 TKW65536:TKX65537 TUS65536:TUT65537 UEO65536:UEP65537 UOK65536:UOL65537 UYG65536:UYH65537 VIC65536:VID65537 VRY65536:VRZ65537 WBU65536:WBV65537 WLQ65536:WLR65537 WVM65536:WVN65537 JA131072:JB131073 SW131072:SX131073 ACS131072:ACT131073 AMO131072:AMP131073 AWK131072:AWL131073 BGG131072:BGH131073 BQC131072:BQD131073 BZY131072:BZZ131073 CJU131072:CJV131073 CTQ131072:CTR131073 DDM131072:DDN131073 DNI131072:DNJ131073 DXE131072:DXF131073 EHA131072:EHB131073 EQW131072:EQX131073 FAS131072:FAT131073 FKO131072:FKP131073 FUK131072:FUL131073 GEG131072:GEH131073 GOC131072:GOD131073 GXY131072:GXZ131073 HHU131072:HHV131073 HRQ131072:HRR131073 IBM131072:IBN131073 ILI131072:ILJ131073 IVE131072:IVF131073 JFA131072:JFB131073 JOW131072:JOX131073 JYS131072:JYT131073 KIO131072:KIP131073 KSK131072:KSL131073 LCG131072:LCH131073 LMC131072:LMD131073 LVY131072:LVZ131073 MFU131072:MFV131073 MPQ131072:MPR131073 MZM131072:MZN131073 NJI131072:NJJ131073 NTE131072:NTF131073 ODA131072:ODB131073 OMW131072:OMX131073 OWS131072:OWT131073 PGO131072:PGP131073 PQK131072:PQL131073 QAG131072:QAH131073 QKC131072:QKD131073 QTY131072:QTZ131073 RDU131072:RDV131073 RNQ131072:RNR131073 RXM131072:RXN131073 SHI131072:SHJ131073 SRE131072:SRF131073 TBA131072:TBB131073 TKW131072:TKX131073 TUS131072:TUT131073 UEO131072:UEP131073 UOK131072:UOL131073 UYG131072:UYH131073 VIC131072:VID131073 VRY131072:VRZ131073 WBU131072:WBV131073 WLQ131072:WLR131073 WVM131072:WVN131073 JA196608:JB196609 SW196608:SX196609 ACS196608:ACT196609 AMO196608:AMP196609 AWK196608:AWL196609 BGG196608:BGH196609 BQC196608:BQD196609 BZY196608:BZZ196609 CJU196608:CJV196609 CTQ196608:CTR196609 DDM196608:DDN196609 DNI196608:DNJ196609 DXE196608:DXF196609 EHA196608:EHB196609 EQW196608:EQX196609 FAS196608:FAT196609 FKO196608:FKP196609 FUK196608:FUL196609 GEG196608:GEH196609 GOC196608:GOD196609 GXY196608:GXZ196609 HHU196608:HHV196609 HRQ196608:HRR196609 IBM196608:IBN196609 ILI196608:ILJ196609 IVE196608:IVF196609 JFA196608:JFB196609 JOW196608:JOX196609 JYS196608:JYT196609 KIO196608:KIP196609 KSK196608:KSL196609 LCG196608:LCH196609 LMC196608:LMD196609 LVY196608:LVZ196609 MFU196608:MFV196609 MPQ196608:MPR196609 MZM196608:MZN196609 NJI196608:NJJ196609 NTE196608:NTF196609 ODA196608:ODB196609 OMW196608:OMX196609 OWS196608:OWT196609 PGO196608:PGP196609 PQK196608:PQL196609 QAG196608:QAH196609 QKC196608:QKD196609 QTY196608:QTZ196609 RDU196608:RDV196609 RNQ196608:RNR196609 RXM196608:RXN196609 SHI196608:SHJ196609 SRE196608:SRF196609 TBA196608:TBB196609 TKW196608:TKX196609 TUS196608:TUT196609 UEO196608:UEP196609 UOK196608:UOL196609 UYG196608:UYH196609 VIC196608:VID196609 VRY196608:VRZ196609 WBU196608:WBV196609 WLQ196608:WLR196609 WVM196608:WVN196609 JA262144:JB262145 SW262144:SX262145 ACS262144:ACT262145 AMO262144:AMP262145 AWK262144:AWL262145 BGG262144:BGH262145 BQC262144:BQD262145 BZY262144:BZZ262145 CJU262144:CJV262145 CTQ262144:CTR262145 DDM262144:DDN262145 DNI262144:DNJ262145 DXE262144:DXF262145 EHA262144:EHB262145 EQW262144:EQX262145 FAS262144:FAT262145 FKO262144:FKP262145 FUK262144:FUL262145 GEG262144:GEH262145 GOC262144:GOD262145 GXY262144:GXZ262145 HHU262144:HHV262145 HRQ262144:HRR262145 IBM262144:IBN262145 ILI262144:ILJ262145 IVE262144:IVF262145 JFA262144:JFB262145 JOW262144:JOX262145 JYS262144:JYT262145 KIO262144:KIP262145 KSK262144:KSL262145 LCG262144:LCH262145 LMC262144:LMD262145 LVY262144:LVZ262145 MFU262144:MFV262145 MPQ262144:MPR262145 MZM262144:MZN262145 NJI262144:NJJ262145 NTE262144:NTF262145 ODA262144:ODB262145 OMW262144:OMX262145 OWS262144:OWT262145 PGO262144:PGP262145 PQK262144:PQL262145 QAG262144:QAH262145 QKC262144:QKD262145 QTY262144:QTZ262145 RDU262144:RDV262145 RNQ262144:RNR262145 RXM262144:RXN262145 SHI262144:SHJ262145 SRE262144:SRF262145 TBA262144:TBB262145 TKW262144:TKX262145 TUS262144:TUT262145 UEO262144:UEP262145 UOK262144:UOL262145 UYG262144:UYH262145 VIC262144:VID262145 VRY262144:VRZ262145 WBU262144:WBV262145 WLQ262144:WLR262145 WVM262144:WVN262145 JA327680:JB327681 SW327680:SX327681 ACS327680:ACT327681 AMO327680:AMP327681 AWK327680:AWL327681 BGG327680:BGH327681 BQC327680:BQD327681 BZY327680:BZZ327681 CJU327680:CJV327681 CTQ327680:CTR327681 DDM327680:DDN327681 DNI327680:DNJ327681 DXE327680:DXF327681 EHA327680:EHB327681 EQW327680:EQX327681 FAS327680:FAT327681 FKO327680:FKP327681 FUK327680:FUL327681 GEG327680:GEH327681 GOC327680:GOD327681 GXY327680:GXZ327681 HHU327680:HHV327681 HRQ327680:HRR327681 IBM327680:IBN327681 ILI327680:ILJ327681 IVE327680:IVF327681 JFA327680:JFB327681 JOW327680:JOX327681 JYS327680:JYT327681 KIO327680:KIP327681 KSK327680:KSL327681 LCG327680:LCH327681 LMC327680:LMD327681 LVY327680:LVZ327681 MFU327680:MFV327681 MPQ327680:MPR327681 MZM327680:MZN327681 NJI327680:NJJ327681 NTE327680:NTF327681 ODA327680:ODB327681 OMW327680:OMX327681 OWS327680:OWT327681 PGO327680:PGP327681 PQK327680:PQL327681 QAG327680:QAH327681 QKC327680:QKD327681 QTY327680:QTZ327681 RDU327680:RDV327681 RNQ327680:RNR327681 RXM327680:RXN327681 SHI327680:SHJ327681 SRE327680:SRF327681 TBA327680:TBB327681 TKW327680:TKX327681 TUS327680:TUT327681 UEO327680:UEP327681 UOK327680:UOL327681 UYG327680:UYH327681 VIC327680:VID327681 VRY327680:VRZ327681 WBU327680:WBV327681 WLQ327680:WLR327681 WVM327680:WVN327681 JA393216:JB393217 SW393216:SX393217 ACS393216:ACT393217 AMO393216:AMP393217 AWK393216:AWL393217 BGG393216:BGH393217 BQC393216:BQD393217 BZY393216:BZZ393217 CJU393216:CJV393217 CTQ393216:CTR393217 DDM393216:DDN393217 DNI393216:DNJ393217 DXE393216:DXF393217 EHA393216:EHB393217 EQW393216:EQX393217 FAS393216:FAT393217 FKO393216:FKP393217 FUK393216:FUL393217 GEG393216:GEH393217 GOC393216:GOD393217 GXY393216:GXZ393217 HHU393216:HHV393217 HRQ393216:HRR393217 IBM393216:IBN393217 ILI393216:ILJ393217 IVE393216:IVF393217 JFA393216:JFB393217 JOW393216:JOX393217 JYS393216:JYT393217 KIO393216:KIP393217 KSK393216:KSL393217 LCG393216:LCH393217 LMC393216:LMD393217 LVY393216:LVZ393217 MFU393216:MFV393217 MPQ393216:MPR393217 MZM393216:MZN393217 NJI393216:NJJ393217 NTE393216:NTF393217 ODA393216:ODB393217 OMW393216:OMX393217 OWS393216:OWT393217 PGO393216:PGP393217 PQK393216:PQL393217 QAG393216:QAH393217 QKC393216:QKD393217 QTY393216:QTZ393217 RDU393216:RDV393217 RNQ393216:RNR393217 RXM393216:RXN393217 SHI393216:SHJ393217 SRE393216:SRF393217 TBA393216:TBB393217 TKW393216:TKX393217 TUS393216:TUT393217 UEO393216:UEP393217 UOK393216:UOL393217 UYG393216:UYH393217 VIC393216:VID393217 VRY393216:VRZ393217 WBU393216:WBV393217 WLQ393216:WLR393217 WVM393216:WVN393217 JA458752:JB458753 SW458752:SX458753 ACS458752:ACT458753 AMO458752:AMP458753 AWK458752:AWL458753 BGG458752:BGH458753 BQC458752:BQD458753 BZY458752:BZZ458753 CJU458752:CJV458753 CTQ458752:CTR458753 DDM458752:DDN458753 DNI458752:DNJ458753 DXE458752:DXF458753 EHA458752:EHB458753 EQW458752:EQX458753 FAS458752:FAT458753 FKO458752:FKP458753 FUK458752:FUL458753 GEG458752:GEH458753 GOC458752:GOD458753 GXY458752:GXZ458753 HHU458752:HHV458753 HRQ458752:HRR458753 IBM458752:IBN458753 ILI458752:ILJ458753 IVE458752:IVF458753 JFA458752:JFB458753 JOW458752:JOX458753 JYS458752:JYT458753 KIO458752:KIP458753 KSK458752:KSL458753 LCG458752:LCH458753 LMC458752:LMD458753 LVY458752:LVZ458753 MFU458752:MFV458753 MPQ458752:MPR458753 MZM458752:MZN458753 NJI458752:NJJ458753 NTE458752:NTF458753 ODA458752:ODB458753 OMW458752:OMX458753 OWS458752:OWT458753 PGO458752:PGP458753 PQK458752:PQL458753 QAG458752:QAH458753 QKC458752:QKD458753 QTY458752:QTZ458753 RDU458752:RDV458753 RNQ458752:RNR458753 RXM458752:RXN458753 SHI458752:SHJ458753 SRE458752:SRF458753 TBA458752:TBB458753 TKW458752:TKX458753 TUS458752:TUT458753 UEO458752:UEP458753 UOK458752:UOL458753 UYG458752:UYH458753 VIC458752:VID458753 VRY458752:VRZ458753 WBU458752:WBV458753 WLQ458752:WLR458753 WVM458752:WVN458753 JA524288:JB524289 SW524288:SX524289 ACS524288:ACT524289 AMO524288:AMP524289 AWK524288:AWL524289 BGG524288:BGH524289 BQC524288:BQD524289 BZY524288:BZZ524289 CJU524288:CJV524289 CTQ524288:CTR524289 DDM524288:DDN524289 DNI524288:DNJ524289 DXE524288:DXF524289 EHA524288:EHB524289 EQW524288:EQX524289 FAS524288:FAT524289 FKO524288:FKP524289 FUK524288:FUL524289 GEG524288:GEH524289 GOC524288:GOD524289 GXY524288:GXZ524289 HHU524288:HHV524289 HRQ524288:HRR524289 IBM524288:IBN524289 ILI524288:ILJ524289 IVE524288:IVF524289 JFA524288:JFB524289 JOW524288:JOX524289 JYS524288:JYT524289 KIO524288:KIP524289 KSK524288:KSL524289 LCG524288:LCH524289 LMC524288:LMD524289 LVY524288:LVZ524289 MFU524288:MFV524289 MPQ524288:MPR524289 MZM524288:MZN524289 NJI524288:NJJ524289 NTE524288:NTF524289 ODA524288:ODB524289 OMW524288:OMX524289 OWS524288:OWT524289 PGO524288:PGP524289 PQK524288:PQL524289 QAG524288:QAH524289 QKC524288:QKD524289 QTY524288:QTZ524289 RDU524288:RDV524289 RNQ524288:RNR524289 RXM524288:RXN524289 SHI524288:SHJ524289 SRE524288:SRF524289 TBA524288:TBB524289 TKW524288:TKX524289 TUS524288:TUT524289 UEO524288:UEP524289 UOK524288:UOL524289 UYG524288:UYH524289 VIC524288:VID524289 VRY524288:VRZ524289 WBU524288:WBV524289 WLQ524288:WLR524289 WVM524288:WVN524289 JA589824:JB589825 SW589824:SX589825 ACS589824:ACT589825 AMO589824:AMP589825 AWK589824:AWL589825 BGG589824:BGH589825 BQC589824:BQD589825 BZY589824:BZZ589825 CJU589824:CJV589825 CTQ589824:CTR589825 DDM589824:DDN589825 DNI589824:DNJ589825 DXE589824:DXF589825 EHA589824:EHB589825 EQW589824:EQX589825 FAS589824:FAT589825 FKO589824:FKP589825 FUK589824:FUL589825 GEG589824:GEH589825 GOC589824:GOD589825 GXY589824:GXZ589825 HHU589824:HHV589825 HRQ589824:HRR589825 IBM589824:IBN589825 ILI589824:ILJ589825 IVE589824:IVF589825 JFA589824:JFB589825 JOW589824:JOX589825 JYS589824:JYT589825 KIO589824:KIP589825 KSK589824:KSL589825 LCG589824:LCH589825 LMC589824:LMD589825 LVY589824:LVZ589825 MFU589824:MFV589825 MPQ589824:MPR589825 MZM589824:MZN589825 NJI589824:NJJ589825 NTE589824:NTF589825 ODA589824:ODB589825 OMW589824:OMX589825 OWS589824:OWT589825 PGO589824:PGP589825 PQK589824:PQL589825 QAG589824:QAH589825 QKC589824:QKD589825 QTY589824:QTZ589825 RDU589824:RDV589825 RNQ589824:RNR589825 RXM589824:RXN589825 SHI589824:SHJ589825 SRE589824:SRF589825 TBA589824:TBB589825 TKW589824:TKX589825 TUS589824:TUT589825 UEO589824:UEP589825 UOK589824:UOL589825 UYG589824:UYH589825 VIC589824:VID589825 VRY589824:VRZ589825 WBU589824:WBV589825 WLQ589824:WLR589825 WVM589824:WVN589825 JA655360:JB655361 SW655360:SX655361 ACS655360:ACT655361 AMO655360:AMP655361 AWK655360:AWL655361 BGG655360:BGH655361 BQC655360:BQD655361 BZY655360:BZZ655361 CJU655360:CJV655361 CTQ655360:CTR655361 DDM655360:DDN655361 DNI655360:DNJ655361 DXE655360:DXF655361 EHA655360:EHB655361 EQW655360:EQX655361 FAS655360:FAT655361 FKO655360:FKP655361 FUK655360:FUL655361 GEG655360:GEH655361 GOC655360:GOD655361 GXY655360:GXZ655361 HHU655360:HHV655361 HRQ655360:HRR655361 IBM655360:IBN655361 ILI655360:ILJ655361 IVE655360:IVF655361 JFA655360:JFB655361 JOW655360:JOX655361 JYS655360:JYT655361 KIO655360:KIP655361 KSK655360:KSL655361 LCG655360:LCH655361 LMC655360:LMD655361 LVY655360:LVZ655361 MFU655360:MFV655361 MPQ655360:MPR655361 MZM655360:MZN655361 NJI655360:NJJ655361 NTE655360:NTF655361 ODA655360:ODB655361 OMW655360:OMX655361 OWS655360:OWT655361 PGO655360:PGP655361 PQK655360:PQL655361 QAG655360:QAH655361 QKC655360:QKD655361 QTY655360:QTZ655361 RDU655360:RDV655361 RNQ655360:RNR655361 RXM655360:RXN655361 SHI655360:SHJ655361 SRE655360:SRF655361 TBA655360:TBB655361 TKW655360:TKX655361 TUS655360:TUT655361 UEO655360:UEP655361 UOK655360:UOL655361 UYG655360:UYH655361 VIC655360:VID655361 VRY655360:VRZ655361 WBU655360:WBV655361 WLQ655360:WLR655361 WVM655360:WVN655361 JA720896:JB720897 SW720896:SX720897 ACS720896:ACT720897 AMO720896:AMP720897 AWK720896:AWL720897 BGG720896:BGH720897 BQC720896:BQD720897 BZY720896:BZZ720897 CJU720896:CJV720897 CTQ720896:CTR720897 DDM720896:DDN720897 DNI720896:DNJ720897 DXE720896:DXF720897 EHA720896:EHB720897 EQW720896:EQX720897 FAS720896:FAT720897 FKO720896:FKP720897 FUK720896:FUL720897 GEG720896:GEH720897 GOC720896:GOD720897 GXY720896:GXZ720897 HHU720896:HHV720897 HRQ720896:HRR720897 IBM720896:IBN720897 ILI720896:ILJ720897 IVE720896:IVF720897 JFA720896:JFB720897 JOW720896:JOX720897 JYS720896:JYT720897 KIO720896:KIP720897 KSK720896:KSL720897 LCG720896:LCH720897 LMC720896:LMD720897 LVY720896:LVZ720897 MFU720896:MFV720897 MPQ720896:MPR720897 MZM720896:MZN720897 NJI720896:NJJ720897 NTE720896:NTF720897 ODA720896:ODB720897 OMW720896:OMX720897 OWS720896:OWT720897 PGO720896:PGP720897 PQK720896:PQL720897 QAG720896:QAH720897 QKC720896:QKD720897 QTY720896:QTZ720897 RDU720896:RDV720897 RNQ720896:RNR720897 RXM720896:RXN720897 SHI720896:SHJ720897 SRE720896:SRF720897 TBA720896:TBB720897 TKW720896:TKX720897 TUS720896:TUT720897 UEO720896:UEP720897 UOK720896:UOL720897 UYG720896:UYH720897 VIC720896:VID720897 VRY720896:VRZ720897 WBU720896:WBV720897 WLQ720896:WLR720897 WVM720896:WVN720897 JA786432:JB786433 SW786432:SX786433 ACS786432:ACT786433 AMO786432:AMP786433 AWK786432:AWL786433 BGG786432:BGH786433 BQC786432:BQD786433 BZY786432:BZZ786433 CJU786432:CJV786433 CTQ786432:CTR786433 DDM786432:DDN786433 DNI786432:DNJ786433 DXE786432:DXF786433 EHA786432:EHB786433 EQW786432:EQX786433 FAS786432:FAT786433 FKO786432:FKP786433 FUK786432:FUL786433 GEG786432:GEH786433 GOC786432:GOD786433 GXY786432:GXZ786433 HHU786432:HHV786433 HRQ786432:HRR786433 IBM786432:IBN786433 ILI786432:ILJ786433 IVE786432:IVF786433 JFA786432:JFB786433 JOW786432:JOX786433 JYS786432:JYT786433 KIO786432:KIP786433 KSK786432:KSL786433 LCG786432:LCH786433 LMC786432:LMD786433 LVY786432:LVZ786433 MFU786432:MFV786433 MPQ786432:MPR786433 MZM786432:MZN786433 NJI786432:NJJ786433 NTE786432:NTF786433 ODA786432:ODB786433 OMW786432:OMX786433 OWS786432:OWT786433 PGO786432:PGP786433 PQK786432:PQL786433 QAG786432:QAH786433 QKC786432:QKD786433 QTY786432:QTZ786433 RDU786432:RDV786433 RNQ786432:RNR786433 RXM786432:RXN786433 SHI786432:SHJ786433 SRE786432:SRF786433 TBA786432:TBB786433 TKW786432:TKX786433 TUS786432:TUT786433 UEO786432:UEP786433 UOK786432:UOL786433 UYG786432:UYH786433 VIC786432:VID786433 VRY786432:VRZ786433 WBU786432:WBV786433 WLQ786432:WLR786433 WVM786432:WVN786433 JA851968:JB851969 SW851968:SX851969 ACS851968:ACT851969 AMO851968:AMP851969 AWK851968:AWL851969 BGG851968:BGH851969 BQC851968:BQD851969 BZY851968:BZZ851969 CJU851968:CJV851969 CTQ851968:CTR851969 DDM851968:DDN851969 DNI851968:DNJ851969 DXE851968:DXF851969 EHA851968:EHB851969 EQW851968:EQX851969 FAS851968:FAT851969 FKO851968:FKP851969 FUK851968:FUL851969 GEG851968:GEH851969 GOC851968:GOD851969 GXY851968:GXZ851969 HHU851968:HHV851969 HRQ851968:HRR851969 IBM851968:IBN851969 ILI851968:ILJ851969 IVE851968:IVF851969 JFA851968:JFB851969 JOW851968:JOX851969 JYS851968:JYT851969 KIO851968:KIP851969 KSK851968:KSL851969 LCG851968:LCH851969 LMC851968:LMD851969 LVY851968:LVZ851969 MFU851968:MFV851969 MPQ851968:MPR851969 MZM851968:MZN851969 NJI851968:NJJ851969 NTE851968:NTF851969 ODA851968:ODB851969 OMW851968:OMX851969 OWS851968:OWT851969 PGO851968:PGP851969 PQK851968:PQL851969 QAG851968:QAH851969 QKC851968:QKD851969 QTY851968:QTZ851969 RDU851968:RDV851969 RNQ851968:RNR851969 RXM851968:RXN851969 SHI851968:SHJ851969 SRE851968:SRF851969 TBA851968:TBB851969 TKW851968:TKX851969 TUS851968:TUT851969 UEO851968:UEP851969 UOK851968:UOL851969 UYG851968:UYH851969 VIC851968:VID851969 VRY851968:VRZ851969 WBU851968:WBV851969 WLQ851968:WLR851969 WVM851968:WVN851969 JA917504:JB917505 SW917504:SX917505 ACS917504:ACT917505 AMO917504:AMP917505 AWK917504:AWL917505 BGG917504:BGH917505 BQC917504:BQD917505 BZY917504:BZZ917505 CJU917504:CJV917505 CTQ917504:CTR917505 DDM917504:DDN917505 DNI917504:DNJ917505 DXE917504:DXF917505 EHA917504:EHB917505 EQW917504:EQX917505 FAS917504:FAT917505 FKO917504:FKP917505 FUK917504:FUL917505 GEG917504:GEH917505 GOC917504:GOD917505 GXY917504:GXZ917505 HHU917504:HHV917505 HRQ917504:HRR917505 IBM917504:IBN917505 ILI917504:ILJ917505 IVE917504:IVF917505 JFA917504:JFB917505 JOW917504:JOX917505 JYS917504:JYT917505 KIO917504:KIP917505 KSK917504:KSL917505 LCG917504:LCH917505 LMC917504:LMD917505 LVY917504:LVZ917505 MFU917504:MFV917505 MPQ917504:MPR917505 MZM917504:MZN917505 NJI917504:NJJ917505 NTE917504:NTF917505 ODA917504:ODB917505 OMW917504:OMX917505 OWS917504:OWT917505 PGO917504:PGP917505 PQK917504:PQL917505 QAG917504:QAH917505 QKC917504:QKD917505 QTY917504:QTZ917505 RDU917504:RDV917505 RNQ917504:RNR917505 RXM917504:RXN917505 SHI917504:SHJ917505 SRE917504:SRF917505 TBA917504:TBB917505 TKW917504:TKX917505 TUS917504:TUT917505 UEO917504:UEP917505 UOK917504:UOL917505 UYG917504:UYH917505 VIC917504:VID917505 VRY917504:VRZ917505 WBU917504:WBV917505 WLQ917504:WLR917505 WVM917504:WVN917505 JA983040:JB983041 SW983040:SX983041 ACS983040:ACT983041 AMO983040:AMP983041 AWK983040:AWL983041 BGG983040:BGH983041 BQC983040:BQD983041 BZY983040:BZZ983041 CJU983040:CJV983041 CTQ983040:CTR983041 DDM983040:DDN983041 DNI983040:DNJ983041 DXE983040:DXF983041 EHA983040:EHB983041 EQW983040:EQX983041 FAS983040:FAT983041 FKO983040:FKP983041 FUK983040:FUL983041 GEG983040:GEH983041 GOC983040:GOD983041 GXY983040:GXZ983041 HHU983040:HHV983041 HRQ983040:HRR983041 IBM983040:IBN983041 ILI983040:ILJ983041 IVE983040:IVF983041 JFA983040:JFB983041 JOW983040:JOX983041 JYS983040:JYT983041 KIO983040:KIP983041 KSK983040:KSL983041 LCG983040:LCH983041 LMC983040:LMD983041 LVY983040:LVZ983041 MFU983040:MFV983041 MPQ983040:MPR983041 MZM983040:MZN983041 NJI983040:NJJ983041 NTE983040:NTF983041 ODA983040:ODB983041 OMW983040:OMX983041 OWS983040:OWT983041 PGO983040:PGP983041 PQK983040:PQL983041 QAG983040:QAH983041 QKC983040:QKD983041 QTY983040:QTZ983041 RDU983040:RDV983041 RNQ983040:RNR983041 RXM983040:RXN983041 SHI983040:SHJ983041 SRE983040:SRF983041 TBA983040:TBB983041 TKW983040:TKX983041 TUS983040:TUT983041 UEO983040:UEP983041 UOK983040:UOL983041 UYG983040:UYH983041 VIC983040:VID983041 VRY983040:VRZ983041 WBU983040:WBV983041 WLQ983040:WLR983041 WVM983040:WVN983041 WVJ983040:WVK983041 IX65530:IY65531 ST65530:SU65531 ACP65530:ACQ65531 AML65530:AMM65531 AWH65530:AWI65531 BGD65530:BGE65531 BPZ65530:BQA65531 BZV65530:BZW65531 CJR65530:CJS65531 CTN65530:CTO65531 DDJ65530:DDK65531 DNF65530:DNG65531 DXB65530:DXC65531 EGX65530:EGY65531 EQT65530:EQU65531 FAP65530:FAQ65531 FKL65530:FKM65531 FUH65530:FUI65531 GED65530:GEE65531 GNZ65530:GOA65531 GXV65530:GXW65531 HHR65530:HHS65531 HRN65530:HRO65531 IBJ65530:IBK65531 ILF65530:ILG65531 IVB65530:IVC65531 JEX65530:JEY65531 JOT65530:JOU65531 JYP65530:JYQ65531 KIL65530:KIM65531 KSH65530:KSI65531 LCD65530:LCE65531 LLZ65530:LMA65531 LVV65530:LVW65531 MFR65530:MFS65531 MPN65530:MPO65531 MZJ65530:MZK65531 NJF65530:NJG65531 NTB65530:NTC65531 OCX65530:OCY65531 OMT65530:OMU65531 OWP65530:OWQ65531 PGL65530:PGM65531 PQH65530:PQI65531 QAD65530:QAE65531 QJZ65530:QKA65531 QTV65530:QTW65531 RDR65530:RDS65531 RNN65530:RNO65531 RXJ65530:RXK65531 SHF65530:SHG65531 SRB65530:SRC65531 TAX65530:TAY65531 TKT65530:TKU65531 TUP65530:TUQ65531 UEL65530:UEM65531 UOH65530:UOI65531 UYD65530:UYE65531 VHZ65530:VIA65531 VRV65530:VRW65531 WBR65530:WBS65531 WLN65530:WLO65531 WVJ65530:WVK65531 IX131066:IY131067 ST131066:SU131067 ACP131066:ACQ131067 AML131066:AMM131067 AWH131066:AWI131067 BGD131066:BGE131067 BPZ131066:BQA131067 BZV131066:BZW131067 CJR131066:CJS131067 CTN131066:CTO131067 DDJ131066:DDK131067 DNF131066:DNG131067 DXB131066:DXC131067 EGX131066:EGY131067 EQT131066:EQU131067 FAP131066:FAQ131067 FKL131066:FKM131067 FUH131066:FUI131067 GED131066:GEE131067 GNZ131066:GOA131067 GXV131066:GXW131067 HHR131066:HHS131067 HRN131066:HRO131067 IBJ131066:IBK131067 ILF131066:ILG131067 IVB131066:IVC131067 JEX131066:JEY131067 JOT131066:JOU131067 JYP131066:JYQ131067 KIL131066:KIM131067 KSH131066:KSI131067 LCD131066:LCE131067 LLZ131066:LMA131067 LVV131066:LVW131067 MFR131066:MFS131067 MPN131066:MPO131067 MZJ131066:MZK131067 NJF131066:NJG131067 NTB131066:NTC131067 OCX131066:OCY131067 OMT131066:OMU131067 OWP131066:OWQ131067 PGL131066:PGM131067 PQH131066:PQI131067 QAD131066:QAE131067 QJZ131066:QKA131067 QTV131066:QTW131067 RDR131066:RDS131067 RNN131066:RNO131067 RXJ131066:RXK131067 SHF131066:SHG131067 SRB131066:SRC131067 TAX131066:TAY131067 TKT131066:TKU131067 TUP131066:TUQ131067 UEL131066:UEM131067 UOH131066:UOI131067 UYD131066:UYE131067 VHZ131066:VIA131067 VRV131066:VRW131067 WBR131066:WBS131067 WLN131066:WLO131067 WVJ131066:WVK131067 IX196602:IY196603 ST196602:SU196603 ACP196602:ACQ196603 AML196602:AMM196603 AWH196602:AWI196603 BGD196602:BGE196603 BPZ196602:BQA196603 BZV196602:BZW196603 CJR196602:CJS196603 CTN196602:CTO196603 DDJ196602:DDK196603 DNF196602:DNG196603 DXB196602:DXC196603 EGX196602:EGY196603 EQT196602:EQU196603 FAP196602:FAQ196603 FKL196602:FKM196603 FUH196602:FUI196603 GED196602:GEE196603 GNZ196602:GOA196603 GXV196602:GXW196603 HHR196602:HHS196603 HRN196602:HRO196603 IBJ196602:IBK196603 ILF196602:ILG196603 IVB196602:IVC196603 JEX196602:JEY196603 JOT196602:JOU196603 JYP196602:JYQ196603 KIL196602:KIM196603 KSH196602:KSI196603 LCD196602:LCE196603 LLZ196602:LMA196603 LVV196602:LVW196603 MFR196602:MFS196603 MPN196602:MPO196603 MZJ196602:MZK196603 NJF196602:NJG196603 NTB196602:NTC196603 OCX196602:OCY196603 OMT196602:OMU196603 OWP196602:OWQ196603 PGL196602:PGM196603 PQH196602:PQI196603 QAD196602:QAE196603 QJZ196602:QKA196603 QTV196602:QTW196603 RDR196602:RDS196603 RNN196602:RNO196603 RXJ196602:RXK196603 SHF196602:SHG196603 SRB196602:SRC196603 TAX196602:TAY196603 TKT196602:TKU196603 TUP196602:TUQ196603 UEL196602:UEM196603 UOH196602:UOI196603 UYD196602:UYE196603 VHZ196602:VIA196603 VRV196602:VRW196603 WBR196602:WBS196603 WLN196602:WLO196603 WVJ196602:WVK196603 IX262138:IY262139 ST262138:SU262139 ACP262138:ACQ262139 AML262138:AMM262139 AWH262138:AWI262139 BGD262138:BGE262139 BPZ262138:BQA262139 BZV262138:BZW262139 CJR262138:CJS262139 CTN262138:CTO262139 DDJ262138:DDK262139 DNF262138:DNG262139 DXB262138:DXC262139 EGX262138:EGY262139 EQT262138:EQU262139 FAP262138:FAQ262139 FKL262138:FKM262139 FUH262138:FUI262139 GED262138:GEE262139 GNZ262138:GOA262139 GXV262138:GXW262139 HHR262138:HHS262139 HRN262138:HRO262139 IBJ262138:IBK262139 ILF262138:ILG262139 IVB262138:IVC262139 JEX262138:JEY262139 JOT262138:JOU262139 JYP262138:JYQ262139 KIL262138:KIM262139 KSH262138:KSI262139 LCD262138:LCE262139 LLZ262138:LMA262139 LVV262138:LVW262139 MFR262138:MFS262139 MPN262138:MPO262139 MZJ262138:MZK262139 NJF262138:NJG262139 NTB262138:NTC262139 OCX262138:OCY262139 OMT262138:OMU262139 OWP262138:OWQ262139 PGL262138:PGM262139 PQH262138:PQI262139 QAD262138:QAE262139 QJZ262138:QKA262139 QTV262138:QTW262139 RDR262138:RDS262139 RNN262138:RNO262139 RXJ262138:RXK262139 SHF262138:SHG262139 SRB262138:SRC262139 TAX262138:TAY262139 TKT262138:TKU262139 TUP262138:TUQ262139 UEL262138:UEM262139 UOH262138:UOI262139 UYD262138:UYE262139 VHZ262138:VIA262139 VRV262138:VRW262139 WBR262138:WBS262139 WLN262138:WLO262139 WVJ262138:WVK262139 IX327674:IY327675 ST327674:SU327675 ACP327674:ACQ327675 AML327674:AMM327675 AWH327674:AWI327675 BGD327674:BGE327675 BPZ327674:BQA327675 BZV327674:BZW327675 CJR327674:CJS327675 CTN327674:CTO327675 DDJ327674:DDK327675 DNF327674:DNG327675 DXB327674:DXC327675 EGX327674:EGY327675 EQT327674:EQU327675 FAP327674:FAQ327675 FKL327674:FKM327675 FUH327674:FUI327675 GED327674:GEE327675 GNZ327674:GOA327675 GXV327674:GXW327675 HHR327674:HHS327675 HRN327674:HRO327675 IBJ327674:IBK327675 ILF327674:ILG327675 IVB327674:IVC327675 JEX327674:JEY327675 JOT327674:JOU327675 JYP327674:JYQ327675 KIL327674:KIM327675 KSH327674:KSI327675 LCD327674:LCE327675 LLZ327674:LMA327675 LVV327674:LVW327675 MFR327674:MFS327675 MPN327674:MPO327675 MZJ327674:MZK327675 NJF327674:NJG327675 NTB327674:NTC327675 OCX327674:OCY327675 OMT327674:OMU327675 OWP327674:OWQ327675 PGL327674:PGM327675 PQH327674:PQI327675 QAD327674:QAE327675 QJZ327674:QKA327675 QTV327674:QTW327675 RDR327674:RDS327675 RNN327674:RNO327675 RXJ327674:RXK327675 SHF327674:SHG327675 SRB327674:SRC327675 TAX327674:TAY327675 TKT327674:TKU327675 TUP327674:TUQ327675 UEL327674:UEM327675 UOH327674:UOI327675 UYD327674:UYE327675 VHZ327674:VIA327675 VRV327674:VRW327675 WBR327674:WBS327675 WLN327674:WLO327675 WVJ327674:WVK327675 IX393210:IY393211 ST393210:SU393211 ACP393210:ACQ393211 AML393210:AMM393211 AWH393210:AWI393211 BGD393210:BGE393211 BPZ393210:BQA393211 BZV393210:BZW393211 CJR393210:CJS393211 CTN393210:CTO393211 DDJ393210:DDK393211 DNF393210:DNG393211 DXB393210:DXC393211 EGX393210:EGY393211 EQT393210:EQU393211 FAP393210:FAQ393211 FKL393210:FKM393211 FUH393210:FUI393211 GED393210:GEE393211 GNZ393210:GOA393211 GXV393210:GXW393211 HHR393210:HHS393211 HRN393210:HRO393211 IBJ393210:IBK393211 ILF393210:ILG393211 IVB393210:IVC393211 JEX393210:JEY393211 JOT393210:JOU393211 JYP393210:JYQ393211 KIL393210:KIM393211 KSH393210:KSI393211 LCD393210:LCE393211 LLZ393210:LMA393211 LVV393210:LVW393211 MFR393210:MFS393211 MPN393210:MPO393211 MZJ393210:MZK393211 NJF393210:NJG393211 NTB393210:NTC393211 OCX393210:OCY393211 OMT393210:OMU393211 OWP393210:OWQ393211 PGL393210:PGM393211 PQH393210:PQI393211 QAD393210:QAE393211 QJZ393210:QKA393211 QTV393210:QTW393211 RDR393210:RDS393211 RNN393210:RNO393211 RXJ393210:RXK393211 SHF393210:SHG393211 SRB393210:SRC393211 TAX393210:TAY393211 TKT393210:TKU393211 TUP393210:TUQ393211 UEL393210:UEM393211 UOH393210:UOI393211 UYD393210:UYE393211 VHZ393210:VIA393211 VRV393210:VRW393211 WBR393210:WBS393211 WLN393210:WLO393211 WVJ393210:WVK393211 IX458746:IY458747 ST458746:SU458747 ACP458746:ACQ458747 AML458746:AMM458747 AWH458746:AWI458747 BGD458746:BGE458747 BPZ458746:BQA458747 BZV458746:BZW458747 CJR458746:CJS458747 CTN458746:CTO458747 DDJ458746:DDK458747 DNF458746:DNG458747 DXB458746:DXC458747 EGX458746:EGY458747 EQT458746:EQU458747 FAP458746:FAQ458747 FKL458746:FKM458747 FUH458746:FUI458747 GED458746:GEE458747 GNZ458746:GOA458747 GXV458746:GXW458747 HHR458746:HHS458747 HRN458746:HRO458747 IBJ458746:IBK458747 ILF458746:ILG458747 IVB458746:IVC458747 JEX458746:JEY458747 JOT458746:JOU458747 JYP458746:JYQ458747 KIL458746:KIM458747 KSH458746:KSI458747 LCD458746:LCE458747 LLZ458746:LMA458747 LVV458746:LVW458747 MFR458746:MFS458747 MPN458746:MPO458747 MZJ458746:MZK458747 NJF458746:NJG458747 NTB458746:NTC458747 OCX458746:OCY458747 OMT458746:OMU458747 OWP458746:OWQ458747 PGL458746:PGM458747 PQH458746:PQI458747 QAD458746:QAE458747 QJZ458746:QKA458747 QTV458746:QTW458747 RDR458746:RDS458747 RNN458746:RNO458747 RXJ458746:RXK458747 SHF458746:SHG458747 SRB458746:SRC458747 TAX458746:TAY458747 TKT458746:TKU458747 TUP458746:TUQ458747 UEL458746:UEM458747 UOH458746:UOI458747 UYD458746:UYE458747 VHZ458746:VIA458747 VRV458746:VRW458747 WBR458746:WBS458747 WLN458746:WLO458747 WVJ458746:WVK458747 IX524282:IY524283 ST524282:SU524283 ACP524282:ACQ524283 AML524282:AMM524283 AWH524282:AWI524283 BGD524282:BGE524283 BPZ524282:BQA524283 BZV524282:BZW524283 CJR524282:CJS524283 CTN524282:CTO524283 DDJ524282:DDK524283 DNF524282:DNG524283 DXB524282:DXC524283 EGX524282:EGY524283 EQT524282:EQU524283 FAP524282:FAQ524283 FKL524282:FKM524283 FUH524282:FUI524283 GED524282:GEE524283 GNZ524282:GOA524283 GXV524282:GXW524283 HHR524282:HHS524283 HRN524282:HRO524283 IBJ524282:IBK524283 ILF524282:ILG524283 IVB524282:IVC524283 JEX524282:JEY524283 JOT524282:JOU524283 JYP524282:JYQ524283 KIL524282:KIM524283 KSH524282:KSI524283 LCD524282:LCE524283 LLZ524282:LMA524283 LVV524282:LVW524283 MFR524282:MFS524283 MPN524282:MPO524283 MZJ524282:MZK524283 NJF524282:NJG524283 NTB524282:NTC524283 OCX524282:OCY524283 OMT524282:OMU524283 OWP524282:OWQ524283 PGL524282:PGM524283 PQH524282:PQI524283 QAD524282:QAE524283 QJZ524282:QKA524283 QTV524282:QTW524283 RDR524282:RDS524283 RNN524282:RNO524283 RXJ524282:RXK524283 SHF524282:SHG524283 SRB524282:SRC524283 TAX524282:TAY524283 TKT524282:TKU524283 TUP524282:TUQ524283 UEL524282:UEM524283 UOH524282:UOI524283 UYD524282:UYE524283 VHZ524282:VIA524283 VRV524282:VRW524283 WBR524282:WBS524283 WLN524282:WLO524283 WVJ524282:WVK524283 IX589818:IY589819 ST589818:SU589819 ACP589818:ACQ589819 AML589818:AMM589819 AWH589818:AWI589819 BGD589818:BGE589819 BPZ589818:BQA589819 BZV589818:BZW589819 CJR589818:CJS589819 CTN589818:CTO589819 DDJ589818:DDK589819 DNF589818:DNG589819 DXB589818:DXC589819 EGX589818:EGY589819 EQT589818:EQU589819 FAP589818:FAQ589819 FKL589818:FKM589819 FUH589818:FUI589819 GED589818:GEE589819 GNZ589818:GOA589819 GXV589818:GXW589819 HHR589818:HHS589819 HRN589818:HRO589819 IBJ589818:IBK589819 ILF589818:ILG589819 IVB589818:IVC589819 JEX589818:JEY589819 JOT589818:JOU589819 JYP589818:JYQ589819 KIL589818:KIM589819 KSH589818:KSI589819 LCD589818:LCE589819 LLZ589818:LMA589819 LVV589818:LVW589819 MFR589818:MFS589819 MPN589818:MPO589819 MZJ589818:MZK589819 NJF589818:NJG589819 NTB589818:NTC589819 OCX589818:OCY589819 OMT589818:OMU589819 OWP589818:OWQ589819 PGL589818:PGM589819 PQH589818:PQI589819 QAD589818:QAE589819 QJZ589818:QKA589819 QTV589818:QTW589819 RDR589818:RDS589819 RNN589818:RNO589819 RXJ589818:RXK589819 SHF589818:SHG589819 SRB589818:SRC589819 TAX589818:TAY589819 TKT589818:TKU589819 TUP589818:TUQ589819 UEL589818:UEM589819 UOH589818:UOI589819 UYD589818:UYE589819 VHZ589818:VIA589819 VRV589818:VRW589819 WBR589818:WBS589819 WLN589818:WLO589819 WVJ589818:WVK589819 IX655354:IY655355 ST655354:SU655355 ACP655354:ACQ655355 AML655354:AMM655355 AWH655354:AWI655355 BGD655354:BGE655355 BPZ655354:BQA655355 BZV655354:BZW655355 CJR655354:CJS655355 CTN655354:CTO655355 DDJ655354:DDK655355 DNF655354:DNG655355 DXB655354:DXC655355 EGX655354:EGY655355 EQT655354:EQU655355 FAP655354:FAQ655355 FKL655354:FKM655355 FUH655354:FUI655355 GED655354:GEE655355 GNZ655354:GOA655355 GXV655354:GXW655355 HHR655354:HHS655355 HRN655354:HRO655355 IBJ655354:IBK655355 ILF655354:ILG655355 IVB655354:IVC655355 JEX655354:JEY655355 JOT655354:JOU655355 JYP655354:JYQ655355 KIL655354:KIM655355 KSH655354:KSI655355 LCD655354:LCE655355 LLZ655354:LMA655355 LVV655354:LVW655355 MFR655354:MFS655355 MPN655354:MPO655355 MZJ655354:MZK655355 NJF655354:NJG655355 NTB655354:NTC655355 OCX655354:OCY655355 OMT655354:OMU655355 OWP655354:OWQ655355 PGL655354:PGM655355 PQH655354:PQI655355 QAD655354:QAE655355 QJZ655354:QKA655355 QTV655354:QTW655355 RDR655354:RDS655355 RNN655354:RNO655355 RXJ655354:RXK655355 SHF655354:SHG655355 SRB655354:SRC655355 TAX655354:TAY655355 TKT655354:TKU655355 TUP655354:TUQ655355 UEL655354:UEM655355 UOH655354:UOI655355 UYD655354:UYE655355 VHZ655354:VIA655355 VRV655354:VRW655355 WBR655354:WBS655355 WLN655354:WLO655355 WVJ655354:WVK655355 IX720890:IY720891 ST720890:SU720891 ACP720890:ACQ720891 AML720890:AMM720891 AWH720890:AWI720891 BGD720890:BGE720891 BPZ720890:BQA720891 BZV720890:BZW720891 CJR720890:CJS720891 CTN720890:CTO720891 DDJ720890:DDK720891 DNF720890:DNG720891 DXB720890:DXC720891 EGX720890:EGY720891 EQT720890:EQU720891 FAP720890:FAQ720891 FKL720890:FKM720891 FUH720890:FUI720891 GED720890:GEE720891 GNZ720890:GOA720891 GXV720890:GXW720891 HHR720890:HHS720891 HRN720890:HRO720891 IBJ720890:IBK720891 ILF720890:ILG720891 IVB720890:IVC720891 JEX720890:JEY720891 JOT720890:JOU720891 JYP720890:JYQ720891 KIL720890:KIM720891 KSH720890:KSI720891 LCD720890:LCE720891 LLZ720890:LMA720891 LVV720890:LVW720891 MFR720890:MFS720891 MPN720890:MPO720891 MZJ720890:MZK720891 NJF720890:NJG720891 NTB720890:NTC720891 OCX720890:OCY720891 OMT720890:OMU720891 OWP720890:OWQ720891 PGL720890:PGM720891 PQH720890:PQI720891 QAD720890:QAE720891 QJZ720890:QKA720891 QTV720890:QTW720891 RDR720890:RDS720891 RNN720890:RNO720891 RXJ720890:RXK720891 SHF720890:SHG720891 SRB720890:SRC720891 TAX720890:TAY720891 TKT720890:TKU720891 TUP720890:TUQ720891 UEL720890:UEM720891 UOH720890:UOI720891 UYD720890:UYE720891 VHZ720890:VIA720891 VRV720890:VRW720891 WBR720890:WBS720891 WLN720890:WLO720891 WVJ720890:WVK720891 IX786426:IY786427 ST786426:SU786427 ACP786426:ACQ786427 AML786426:AMM786427 AWH786426:AWI786427 BGD786426:BGE786427 BPZ786426:BQA786427 BZV786426:BZW786427 CJR786426:CJS786427 CTN786426:CTO786427 DDJ786426:DDK786427 DNF786426:DNG786427 DXB786426:DXC786427 EGX786426:EGY786427 EQT786426:EQU786427 FAP786426:FAQ786427 FKL786426:FKM786427 FUH786426:FUI786427 GED786426:GEE786427 GNZ786426:GOA786427 GXV786426:GXW786427 HHR786426:HHS786427 HRN786426:HRO786427 IBJ786426:IBK786427 ILF786426:ILG786427 IVB786426:IVC786427 JEX786426:JEY786427 JOT786426:JOU786427 JYP786426:JYQ786427 KIL786426:KIM786427 KSH786426:KSI786427 LCD786426:LCE786427 LLZ786426:LMA786427 LVV786426:LVW786427 MFR786426:MFS786427 MPN786426:MPO786427 MZJ786426:MZK786427 NJF786426:NJG786427 NTB786426:NTC786427 OCX786426:OCY786427 OMT786426:OMU786427 OWP786426:OWQ786427 PGL786426:PGM786427 PQH786426:PQI786427 QAD786426:QAE786427 QJZ786426:QKA786427 QTV786426:QTW786427 RDR786426:RDS786427 RNN786426:RNO786427 RXJ786426:RXK786427 SHF786426:SHG786427 SRB786426:SRC786427 TAX786426:TAY786427 TKT786426:TKU786427 TUP786426:TUQ786427 UEL786426:UEM786427 UOH786426:UOI786427 UYD786426:UYE786427 VHZ786426:VIA786427 VRV786426:VRW786427 WBR786426:WBS786427 WLN786426:WLO786427 WVJ786426:WVK786427 IX851962:IY851963 ST851962:SU851963 ACP851962:ACQ851963 AML851962:AMM851963 AWH851962:AWI851963 BGD851962:BGE851963 BPZ851962:BQA851963 BZV851962:BZW851963 CJR851962:CJS851963 CTN851962:CTO851963 DDJ851962:DDK851963 DNF851962:DNG851963 DXB851962:DXC851963 EGX851962:EGY851963 EQT851962:EQU851963 FAP851962:FAQ851963 FKL851962:FKM851963 FUH851962:FUI851963 GED851962:GEE851963 GNZ851962:GOA851963 GXV851962:GXW851963 HHR851962:HHS851963 HRN851962:HRO851963 IBJ851962:IBK851963 ILF851962:ILG851963 IVB851962:IVC851963 JEX851962:JEY851963 JOT851962:JOU851963 JYP851962:JYQ851963 KIL851962:KIM851963 KSH851962:KSI851963 LCD851962:LCE851963 LLZ851962:LMA851963 LVV851962:LVW851963 MFR851962:MFS851963 MPN851962:MPO851963 MZJ851962:MZK851963 NJF851962:NJG851963 NTB851962:NTC851963 OCX851962:OCY851963 OMT851962:OMU851963 OWP851962:OWQ851963 PGL851962:PGM851963 PQH851962:PQI851963 QAD851962:QAE851963 QJZ851962:QKA851963 QTV851962:QTW851963 RDR851962:RDS851963 RNN851962:RNO851963 RXJ851962:RXK851963 SHF851962:SHG851963 SRB851962:SRC851963 TAX851962:TAY851963 TKT851962:TKU851963 TUP851962:TUQ851963 UEL851962:UEM851963 UOH851962:UOI851963 UYD851962:UYE851963 VHZ851962:VIA851963 VRV851962:VRW851963 WBR851962:WBS851963 WLN851962:WLO851963 WVJ851962:WVK851963 IX917498:IY917499 ST917498:SU917499 ACP917498:ACQ917499 AML917498:AMM917499 AWH917498:AWI917499 BGD917498:BGE917499 BPZ917498:BQA917499 BZV917498:BZW917499 CJR917498:CJS917499 CTN917498:CTO917499 DDJ917498:DDK917499 DNF917498:DNG917499 DXB917498:DXC917499 EGX917498:EGY917499 EQT917498:EQU917499 FAP917498:FAQ917499 FKL917498:FKM917499 FUH917498:FUI917499 GED917498:GEE917499 GNZ917498:GOA917499 GXV917498:GXW917499 HHR917498:HHS917499 HRN917498:HRO917499 IBJ917498:IBK917499 ILF917498:ILG917499 IVB917498:IVC917499 JEX917498:JEY917499 JOT917498:JOU917499 JYP917498:JYQ917499 KIL917498:KIM917499 KSH917498:KSI917499 LCD917498:LCE917499 LLZ917498:LMA917499 LVV917498:LVW917499 MFR917498:MFS917499 MPN917498:MPO917499 MZJ917498:MZK917499 NJF917498:NJG917499 NTB917498:NTC917499 OCX917498:OCY917499 OMT917498:OMU917499 OWP917498:OWQ917499 PGL917498:PGM917499 PQH917498:PQI917499 QAD917498:QAE917499 QJZ917498:QKA917499 QTV917498:QTW917499 RDR917498:RDS917499 RNN917498:RNO917499 RXJ917498:RXK917499 SHF917498:SHG917499 SRB917498:SRC917499 TAX917498:TAY917499 TKT917498:TKU917499 TUP917498:TUQ917499 UEL917498:UEM917499 UOH917498:UOI917499 UYD917498:UYE917499 VHZ917498:VIA917499 VRV917498:VRW917499 WBR917498:WBS917499 WLN917498:WLO917499 WVJ917498:WVK917499 IX983034:IY983035 ST983034:SU983035 ACP983034:ACQ983035 AML983034:AMM983035 AWH983034:AWI983035 BGD983034:BGE983035 BPZ983034:BQA983035 BZV983034:BZW983035 CJR983034:CJS983035 CTN983034:CTO983035 DDJ983034:DDK983035 DNF983034:DNG983035 DXB983034:DXC983035 EGX983034:EGY983035 EQT983034:EQU983035 FAP983034:FAQ983035 FKL983034:FKM983035 FUH983034:FUI983035 GED983034:GEE983035 GNZ983034:GOA983035 GXV983034:GXW983035 HHR983034:HHS983035 HRN983034:HRO983035 IBJ983034:IBK983035 ILF983034:ILG983035 IVB983034:IVC983035 JEX983034:JEY983035 JOT983034:JOU983035 JYP983034:JYQ983035 KIL983034:KIM983035 KSH983034:KSI983035 LCD983034:LCE983035 LLZ983034:LMA983035 LVV983034:LVW983035 MFR983034:MFS983035 MPN983034:MPO983035 MZJ983034:MZK983035 NJF983034:NJG983035 NTB983034:NTC983035 OCX983034:OCY983035 OMT983034:OMU983035 OWP983034:OWQ983035 PGL983034:PGM983035 PQH983034:PQI983035 QAD983034:QAE983035 QJZ983034:QKA983035 QTV983034:QTW983035 RDR983034:RDS983035 RNN983034:RNO983035 RXJ983034:RXK983035 SHF983034:SHG983035 SRB983034:SRC983035 TAX983034:TAY983035 TKT983034:TKU983035 TUP983034:TUQ983035 UEL983034:UEM983035 UOH983034:UOI983035 UYD983034:UYE983035 VHZ983034:VIA983035 VRV983034:VRW983035 WBR983034:WBS983035 WLN983034:WLO983035 WVJ983034:WVK983035 JA65530:JB65531 SW65530:SX65531 ACS65530:ACT65531 AMO65530:AMP65531 AWK65530:AWL65531 BGG65530:BGH65531 BQC65530:BQD65531 BZY65530:BZZ65531 CJU65530:CJV65531 CTQ65530:CTR65531 DDM65530:DDN65531 DNI65530:DNJ65531 DXE65530:DXF65531 EHA65530:EHB65531 EQW65530:EQX65531 FAS65530:FAT65531 FKO65530:FKP65531 FUK65530:FUL65531 GEG65530:GEH65531 GOC65530:GOD65531 GXY65530:GXZ65531 HHU65530:HHV65531 HRQ65530:HRR65531 IBM65530:IBN65531 ILI65530:ILJ65531 IVE65530:IVF65531 JFA65530:JFB65531 JOW65530:JOX65531 JYS65530:JYT65531 KIO65530:KIP65531 KSK65530:KSL65531 LCG65530:LCH65531 LMC65530:LMD65531 LVY65530:LVZ65531 MFU65530:MFV65531 MPQ65530:MPR65531 MZM65530:MZN65531 NJI65530:NJJ65531 NTE65530:NTF65531 ODA65530:ODB65531 OMW65530:OMX65531 OWS65530:OWT65531 PGO65530:PGP65531 PQK65530:PQL65531 QAG65530:QAH65531 QKC65530:QKD65531 QTY65530:QTZ65531 RDU65530:RDV65531 RNQ65530:RNR65531 RXM65530:RXN65531 SHI65530:SHJ65531 SRE65530:SRF65531 TBA65530:TBB65531 TKW65530:TKX65531 TUS65530:TUT65531 UEO65530:UEP65531 UOK65530:UOL65531 UYG65530:UYH65531 VIC65530:VID65531 VRY65530:VRZ65531 WBU65530:WBV65531 WLQ65530:WLR65531 WVM65530:WVN65531 JA131066:JB131067 SW131066:SX131067 ACS131066:ACT131067 AMO131066:AMP131067 AWK131066:AWL131067 BGG131066:BGH131067 BQC131066:BQD131067 BZY131066:BZZ131067 CJU131066:CJV131067 CTQ131066:CTR131067 DDM131066:DDN131067 DNI131066:DNJ131067 DXE131066:DXF131067 EHA131066:EHB131067 EQW131066:EQX131067 FAS131066:FAT131067 FKO131066:FKP131067 FUK131066:FUL131067 GEG131066:GEH131067 GOC131066:GOD131067 GXY131066:GXZ131067 HHU131066:HHV131067 HRQ131066:HRR131067 IBM131066:IBN131067 ILI131066:ILJ131067 IVE131066:IVF131067 JFA131066:JFB131067 JOW131066:JOX131067 JYS131066:JYT131067 KIO131066:KIP131067 KSK131066:KSL131067 LCG131066:LCH131067 LMC131066:LMD131067 LVY131066:LVZ131067 MFU131066:MFV131067 MPQ131066:MPR131067 MZM131066:MZN131067 NJI131066:NJJ131067 NTE131066:NTF131067 ODA131066:ODB131067 OMW131066:OMX131067 OWS131066:OWT131067 PGO131066:PGP131067 PQK131066:PQL131067 QAG131066:QAH131067 QKC131066:QKD131067 QTY131066:QTZ131067 RDU131066:RDV131067 RNQ131066:RNR131067 RXM131066:RXN131067 SHI131066:SHJ131067 SRE131066:SRF131067 TBA131066:TBB131067 TKW131066:TKX131067 TUS131066:TUT131067 UEO131066:UEP131067 UOK131066:UOL131067 UYG131066:UYH131067 VIC131066:VID131067 VRY131066:VRZ131067 WBU131066:WBV131067 WLQ131066:WLR131067 WVM131066:WVN131067 JA196602:JB196603 SW196602:SX196603 ACS196602:ACT196603 AMO196602:AMP196603 AWK196602:AWL196603 BGG196602:BGH196603 BQC196602:BQD196603 BZY196602:BZZ196603 CJU196602:CJV196603 CTQ196602:CTR196603 DDM196602:DDN196603 DNI196602:DNJ196603 DXE196602:DXF196603 EHA196602:EHB196603 EQW196602:EQX196603 FAS196602:FAT196603 FKO196602:FKP196603 FUK196602:FUL196603 GEG196602:GEH196603 GOC196602:GOD196603 GXY196602:GXZ196603 HHU196602:HHV196603 HRQ196602:HRR196603 IBM196602:IBN196603 ILI196602:ILJ196603 IVE196602:IVF196603 JFA196602:JFB196603 JOW196602:JOX196603 JYS196602:JYT196603 KIO196602:KIP196603 KSK196602:KSL196603 LCG196602:LCH196603 LMC196602:LMD196603 LVY196602:LVZ196603 MFU196602:MFV196603 MPQ196602:MPR196603 MZM196602:MZN196603 NJI196602:NJJ196603 NTE196602:NTF196603 ODA196602:ODB196603 OMW196602:OMX196603 OWS196602:OWT196603 PGO196602:PGP196603 PQK196602:PQL196603 QAG196602:QAH196603 QKC196602:QKD196603 QTY196602:QTZ196603 RDU196602:RDV196603 RNQ196602:RNR196603 RXM196602:RXN196603 SHI196602:SHJ196603 SRE196602:SRF196603 TBA196602:TBB196603 TKW196602:TKX196603 TUS196602:TUT196603 UEO196602:UEP196603 UOK196602:UOL196603 UYG196602:UYH196603 VIC196602:VID196603 VRY196602:VRZ196603 WBU196602:WBV196603 WLQ196602:WLR196603 WVM196602:WVN196603 JA262138:JB262139 SW262138:SX262139 ACS262138:ACT262139 AMO262138:AMP262139 AWK262138:AWL262139 BGG262138:BGH262139 BQC262138:BQD262139 BZY262138:BZZ262139 CJU262138:CJV262139 CTQ262138:CTR262139 DDM262138:DDN262139 DNI262138:DNJ262139 DXE262138:DXF262139 EHA262138:EHB262139 EQW262138:EQX262139 FAS262138:FAT262139 FKO262138:FKP262139 FUK262138:FUL262139 GEG262138:GEH262139 GOC262138:GOD262139 GXY262138:GXZ262139 HHU262138:HHV262139 HRQ262138:HRR262139 IBM262138:IBN262139 ILI262138:ILJ262139 IVE262138:IVF262139 JFA262138:JFB262139 JOW262138:JOX262139 JYS262138:JYT262139 KIO262138:KIP262139 KSK262138:KSL262139 LCG262138:LCH262139 LMC262138:LMD262139 LVY262138:LVZ262139 MFU262138:MFV262139 MPQ262138:MPR262139 MZM262138:MZN262139 NJI262138:NJJ262139 NTE262138:NTF262139 ODA262138:ODB262139 OMW262138:OMX262139 OWS262138:OWT262139 PGO262138:PGP262139 PQK262138:PQL262139 QAG262138:QAH262139 QKC262138:QKD262139 QTY262138:QTZ262139 RDU262138:RDV262139 RNQ262138:RNR262139 RXM262138:RXN262139 SHI262138:SHJ262139 SRE262138:SRF262139 TBA262138:TBB262139 TKW262138:TKX262139 TUS262138:TUT262139 UEO262138:UEP262139 UOK262138:UOL262139 UYG262138:UYH262139 VIC262138:VID262139 VRY262138:VRZ262139 WBU262138:WBV262139 WLQ262138:WLR262139 WVM262138:WVN262139 JA327674:JB327675 SW327674:SX327675 ACS327674:ACT327675 AMO327674:AMP327675 AWK327674:AWL327675 BGG327674:BGH327675 BQC327674:BQD327675 BZY327674:BZZ327675 CJU327674:CJV327675 CTQ327674:CTR327675 DDM327674:DDN327675 DNI327674:DNJ327675 DXE327674:DXF327675 EHA327674:EHB327675 EQW327674:EQX327675 FAS327674:FAT327675 FKO327674:FKP327675 FUK327674:FUL327675 GEG327674:GEH327675 GOC327674:GOD327675 GXY327674:GXZ327675 HHU327674:HHV327675 HRQ327674:HRR327675 IBM327674:IBN327675 ILI327674:ILJ327675 IVE327674:IVF327675 JFA327674:JFB327675 JOW327674:JOX327675 JYS327674:JYT327675 KIO327674:KIP327675 KSK327674:KSL327675 LCG327674:LCH327675 LMC327674:LMD327675 LVY327674:LVZ327675 MFU327674:MFV327675 MPQ327674:MPR327675 MZM327674:MZN327675 NJI327674:NJJ327675 NTE327674:NTF327675 ODA327674:ODB327675 OMW327674:OMX327675 OWS327674:OWT327675 PGO327674:PGP327675 PQK327674:PQL327675 QAG327674:QAH327675 QKC327674:QKD327675 QTY327674:QTZ327675 RDU327674:RDV327675 RNQ327674:RNR327675 RXM327674:RXN327675 SHI327674:SHJ327675 SRE327674:SRF327675 TBA327674:TBB327675 TKW327674:TKX327675 TUS327674:TUT327675 UEO327674:UEP327675 UOK327674:UOL327675 UYG327674:UYH327675 VIC327674:VID327675 VRY327674:VRZ327675 WBU327674:WBV327675 WLQ327674:WLR327675 WVM327674:WVN327675 JA393210:JB393211 SW393210:SX393211 ACS393210:ACT393211 AMO393210:AMP393211 AWK393210:AWL393211 BGG393210:BGH393211 BQC393210:BQD393211 BZY393210:BZZ393211 CJU393210:CJV393211 CTQ393210:CTR393211 DDM393210:DDN393211 DNI393210:DNJ393211 DXE393210:DXF393211 EHA393210:EHB393211 EQW393210:EQX393211 FAS393210:FAT393211 FKO393210:FKP393211 FUK393210:FUL393211 GEG393210:GEH393211 GOC393210:GOD393211 GXY393210:GXZ393211 HHU393210:HHV393211 HRQ393210:HRR393211 IBM393210:IBN393211 ILI393210:ILJ393211 IVE393210:IVF393211 JFA393210:JFB393211 JOW393210:JOX393211 JYS393210:JYT393211 KIO393210:KIP393211 KSK393210:KSL393211 LCG393210:LCH393211 LMC393210:LMD393211 LVY393210:LVZ393211 MFU393210:MFV393211 MPQ393210:MPR393211 MZM393210:MZN393211 NJI393210:NJJ393211 NTE393210:NTF393211 ODA393210:ODB393211 OMW393210:OMX393211 OWS393210:OWT393211 PGO393210:PGP393211 PQK393210:PQL393211 QAG393210:QAH393211 QKC393210:QKD393211 QTY393210:QTZ393211 RDU393210:RDV393211 RNQ393210:RNR393211 RXM393210:RXN393211 SHI393210:SHJ393211 SRE393210:SRF393211 TBA393210:TBB393211 TKW393210:TKX393211 TUS393210:TUT393211 UEO393210:UEP393211 UOK393210:UOL393211 UYG393210:UYH393211 VIC393210:VID393211 VRY393210:VRZ393211 WBU393210:WBV393211 WLQ393210:WLR393211 WVM393210:WVN393211 JA458746:JB458747 SW458746:SX458747 ACS458746:ACT458747 AMO458746:AMP458747 AWK458746:AWL458747 BGG458746:BGH458747 BQC458746:BQD458747 BZY458746:BZZ458747 CJU458746:CJV458747 CTQ458746:CTR458747 DDM458746:DDN458747 DNI458746:DNJ458747 DXE458746:DXF458747 EHA458746:EHB458747 EQW458746:EQX458747 FAS458746:FAT458747 FKO458746:FKP458747 FUK458746:FUL458747 GEG458746:GEH458747 GOC458746:GOD458747 GXY458746:GXZ458747 HHU458746:HHV458747 HRQ458746:HRR458747 IBM458746:IBN458747 ILI458746:ILJ458747 IVE458746:IVF458747 JFA458746:JFB458747 JOW458746:JOX458747 JYS458746:JYT458747 KIO458746:KIP458747 KSK458746:KSL458747 LCG458746:LCH458747 LMC458746:LMD458747 LVY458746:LVZ458747 MFU458746:MFV458747 MPQ458746:MPR458747 MZM458746:MZN458747 NJI458746:NJJ458747 NTE458746:NTF458747 ODA458746:ODB458747 OMW458746:OMX458747 OWS458746:OWT458747 PGO458746:PGP458747 PQK458746:PQL458747 QAG458746:QAH458747 QKC458746:QKD458747 QTY458746:QTZ458747 RDU458746:RDV458747 RNQ458746:RNR458747 RXM458746:RXN458747 SHI458746:SHJ458747 SRE458746:SRF458747 TBA458746:TBB458747 TKW458746:TKX458747 TUS458746:TUT458747 UEO458746:UEP458747 UOK458746:UOL458747 UYG458746:UYH458747 VIC458746:VID458747 VRY458746:VRZ458747 WBU458746:WBV458747 WLQ458746:WLR458747 WVM458746:WVN458747 JA524282:JB524283 SW524282:SX524283 ACS524282:ACT524283 AMO524282:AMP524283 AWK524282:AWL524283 BGG524282:BGH524283 BQC524282:BQD524283 BZY524282:BZZ524283 CJU524282:CJV524283 CTQ524282:CTR524283 DDM524282:DDN524283 DNI524282:DNJ524283 DXE524282:DXF524283 EHA524282:EHB524283 EQW524282:EQX524283 FAS524282:FAT524283 FKO524282:FKP524283 FUK524282:FUL524283 GEG524282:GEH524283 GOC524282:GOD524283 GXY524282:GXZ524283 HHU524282:HHV524283 HRQ524282:HRR524283 IBM524282:IBN524283 ILI524282:ILJ524283 IVE524282:IVF524283 JFA524282:JFB524283 JOW524282:JOX524283 JYS524282:JYT524283 KIO524282:KIP524283 KSK524282:KSL524283 LCG524282:LCH524283 LMC524282:LMD524283 LVY524282:LVZ524283 MFU524282:MFV524283 MPQ524282:MPR524283 MZM524282:MZN524283 NJI524282:NJJ524283 NTE524282:NTF524283 ODA524282:ODB524283 OMW524282:OMX524283 OWS524282:OWT524283 PGO524282:PGP524283 PQK524282:PQL524283 QAG524282:QAH524283 QKC524282:QKD524283 QTY524282:QTZ524283 RDU524282:RDV524283 RNQ524282:RNR524283 RXM524282:RXN524283 SHI524282:SHJ524283 SRE524282:SRF524283 TBA524282:TBB524283 TKW524282:TKX524283 TUS524282:TUT524283 UEO524282:UEP524283 UOK524282:UOL524283 UYG524282:UYH524283 VIC524282:VID524283 VRY524282:VRZ524283 WBU524282:WBV524283 WLQ524282:WLR524283 WVM524282:WVN524283 JA589818:JB589819 SW589818:SX589819 ACS589818:ACT589819 AMO589818:AMP589819 AWK589818:AWL589819 BGG589818:BGH589819 BQC589818:BQD589819 BZY589818:BZZ589819 CJU589818:CJV589819 CTQ589818:CTR589819 DDM589818:DDN589819 DNI589818:DNJ589819 DXE589818:DXF589819 EHA589818:EHB589819 EQW589818:EQX589819 FAS589818:FAT589819 FKO589818:FKP589819 FUK589818:FUL589819 GEG589818:GEH589819 GOC589818:GOD589819 GXY589818:GXZ589819 HHU589818:HHV589819 HRQ589818:HRR589819 IBM589818:IBN589819 ILI589818:ILJ589819 IVE589818:IVF589819 JFA589818:JFB589819 JOW589818:JOX589819 JYS589818:JYT589819 KIO589818:KIP589819 KSK589818:KSL589819 LCG589818:LCH589819 LMC589818:LMD589819 LVY589818:LVZ589819 MFU589818:MFV589819 MPQ589818:MPR589819 MZM589818:MZN589819 NJI589818:NJJ589819 NTE589818:NTF589819 ODA589818:ODB589819 OMW589818:OMX589819 OWS589818:OWT589819 PGO589818:PGP589819 PQK589818:PQL589819 QAG589818:QAH589819 QKC589818:QKD589819 QTY589818:QTZ589819 RDU589818:RDV589819 RNQ589818:RNR589819 RXM589818:RXN589819 SHI589818:SHJ589819 SRE589818:SRF589819 TBA589818:TBB589819 TKW589818:TKX589819 TUS589818:TUT589819 UEO589818:UEP589819 UOK589818:UOL589819 UYG589818:UYH589819 VIC589818:VID589819 VRY589818:VRZ589819 WBU589818:WBV589819 WLQ589818:WLR589819 WVM589818:WVN589819 JA655354:JB655355 SW655354:SX655355 ACS655354:ACT655355 AMO655354:AMP655355 AWK655354:AWL655355 BGG655354:BGH655355 BQC655354:BQD655355 BZY655354:BZZ655355 CJU655354:CJV655355 CTQ655354:CTR655355 DDM655354:DDN655355 DNI655354:DNJ655355 DXE655354:DXF655355 EHA655354:EHB655355 EQW655354:EQX655355 FAS655354:FAT655355 FKO655354:FKP655355 FUK655354:FUL655355 GEG655354:GEH655355 GOC655354:GOD655355 GXY655354:GXZ655355 HHU655354:HHV655355 HRQ655354:HRR655355 IBM655354:IBN655355 ILI655354:ILJ655355 IVE655354:IVF655355 JFA655354:JFB655355 JOW655354:JOX655355 JYS655354:JYT655355 KIO655354:KIP655355 KSK655354:KSL655355 LCG655354:LCH655355 LMC655354:LMD655355 LVY655354:LVZ655355 MFU655354:MFV655355 MPQ655354:MPR655355 MZM655354:MZN655355 NJI655354:NJJ655355 NTE655354:NTF655355 ODA655354:ODB655355 OMW655354:OMX655355 OWS655354:OWT655355 PGO655354:PGP655355 PQK655354:PQL655355 QAG655354:QAH655355 QKC655354:QKD655355 QTY655354:QTZ655355 RDU655354:RDV655355 RNQ655354:RNR655355 RXM655354:RXN655355 SHI655354:SHJ655355 SRE655354:SRF655355 TBA655354:TBB655355 TKW655354:TKX655355 TUS655354:TUT655355 UEO655354:UEP655355 UOK655354:UOL655355 UYG655354:UYH655355 VIC655354:VID655355 VRY655354:VRZ655355 WBU655354:WBV655355 WLQ655354:WLR655355 WVM655354:WVN655355 JA720890:JB720891 SW720890:SX720891 ACS720890:ACT720891 AMO720890:AMP720891 AWK720890:AWL720891 BGG720890:BGH720891 BQC720890:BQD720891 BZY720890:BZZ720891 CJU720890:CJV720891 CTQ720890:CTR720891 DDM720890:DDN720891 DNI720890:DNJ720891 DXE720890:DXF720891 EHA720890:EHB720891 EQW720890:EQX720891 FAS720890:FAT720891 FKO720890:FKP720891 FUK720890:FUL720891 GEG720890:GEH720891 GOC720890:GOD720891 GXY720890:GXZ720891 HHU720890:HHV720891 HRQ720890:HRR720891 IBM720890:IBN720891 ILI720890:ILJ720891 IVE720890:IVF720891 JFA720890:JFB720891 JOW720890:JOX720891 JYS720890:JYT720891 KIO720890:KIP720891 KSK720890:KSL720891 LCG720890:LCH720891 LMC720890:LMD720891 LVY720890:LVZ720891 MFU720890:MFV720891 MPQ720890:MPR720891 MZM720890:MZN720891 NJI720890:NJJ720891 NTE720890:NTF720891 ODA720890:ODB720891 OMW720890:OMX720891 OWS720890:OWT720891 PGO720890:PGP720891 PQK720890:PQL720891 QAG720890:QAH720891 QKC720890:QKD720891 QTY720890:QTZ720891 RDU720890:RDV720891 RNQ720890:RNR720891 RXM720890:RXN720891 SHI720890:SHJ720891 SRE720890:SRF720891 TBA720890:TBB720891 TKW720890:TKX720891 TUS720890:TUT720891 UEO720890:UEP720891 UOK720890:UOL720891 UYG720890:UYH720891 VIC720890:VID720891 VRY720890:VRZ720891 WBU720890:WBV720891 WLQ720890:WLR720891 WVM720890:WVN720891 JA786426:JB786427 SW786426:SX786427 ACS786426:ACT786427 AMO786426:AMP786427 AWK786426:AWL786427 BGG786426:BGH786427 BQC786426:BQD786427 BZY786426:BZZ786427 CJU786426:CJV786427 CTQ786426:CTR786427 DDM786426:DDN786427 DNI786426:DNJ786427 DXE786426:DXF786427 EHA786426:EHB786427 EQW786426:EQX786427 FAS786426:FAT786427 FKO786426:FKP786427 FUK786426:FUL786427 GEG786426:GEH786427 GOC786426:GOD786427 GXY786426:GXZ786427 HHU786426:HHV786427 HRQ786426:HRR786427 IBM786426:IBN786427 ILI786426:ILJ786427 IVE786426:IVF786427 JFA786426:JFB786427 JOW786426:JOX786427 JYS786426:JYT786427 KIO786426:KIP786427 KSK786426:KSL786427 LCG786426:LCH786427 LMC786426:LMD786427 LVY786426:LVZ786427 MFU786426:MFV786427 MPQ786426:MPR786427 MZM786426:MZN786427 NJI786426:NJJ786427 NTE786426:NTF786427 ODA786426:ODB786427 OMW786426:OMX786427 OWS786426:OWT786427 PGO786426:PGP786427 PQK786426:PQL786427 QAG786426:QAH786427 QKC786426:QKD786427 QTY786426:QTZ786427 RDU786426:RDV786427 RNQ786426:RNR786427 RXM786426:RXN786427 SHI786426:SHJ786427 SRE786426:SRF786427 TBA786426:TBB786427 TKW786426:TKX786427 TUS786426:TUT786427 UEO786426:UEP786427 UOK786426:UOL786427 UYG786426:UYH786427 VIC786426:VID786427 VRY786426:VRZ786427 WBU786426:WBV786427 WLQ786426:WLR786427 WVM786426:WVN786427 JA851962:JB851963 SW851962:SX851963 ACS851962:ACT851963 AMO851962:AMP851963 AWK851962:AWL851963 BGG851962:BGH851963 BQC851962:BQD851963 BZY851962:BZZ851963 CJU851962:CJV851963 CTQ851962:CTR851963 DDM851962:DDN851963 DNI851962:DNJ851963 DXE851962:DXF851963 EHA851962:EHB851963 EQW851962:EQX851963 FAS851962:FAT851963 FKO851962:FKP851963 FUK851962:FUL851963 GEG851962:GEH851963 GOC851962:GOD851963 GXY851962:GXZ851963 HHU851962:HHV851963 HRQ851962:HRR851963 IBM851962:IBN851963 ILI851962:ILJ851963 IVE851962:IVF851963 JFA851962:JFB851963 JOW851962:JOX851963 JYS851962:JYT851963 KIO851962:KIP851963 KSK851962:KSL851963 LCG851962:LCH851963 LMC851962:LMD851963 LVY851962:LVZ851963 MFU851962:MFV851963 MPQ851962:MPR851963 MZM851962:MZN851963 NJI851962:NJJ851963 NTE851962:NTF851963 ODA851962:ODB851963 OMW851962:OMX851963 OWS851962:OWT851963 PGO851962:PGP851963 PQK851962:PQL851963 QAG851962:QAH851963 QKC851962:QKD851963 QTY851962:QTZ851963 RDU851962:RDV851963 RNQ851962:RNR851963 RXM851962:RXN851963 SHI851962:SHJ851963 SRE851962:SRF851963 TBA851962:TBB851963 TKW851962:TKX851963 TUS851962:TUT851963 UEO851962:UEP851963 UOK851962:UOL851963 UYG851962:UYH851963 VIC851962:VID851963 VRY851962:VRZ851963 WBU851962:WBV851963 WLQ851962:WLR851963 WVM851962:WVN851963 JA917498:JB917499 SW917498:SX917499 ACS917498:ACT917499 AMO917498:AMP917499 AWK917498:AWL917499 BGG917498:BGH917499 BQC917498:BQD917499 BZY917498:BZZ917499 CJU917498:CJV917499 CTQ917498:CTR917499 DDM917498:DDN917499 DNI917498:DNJ917499 DXE917498:DXF917499 EHA917498:EHB917499 EQW917498:EQX917499 FAS917498:FAT917499 FKO917498:FKP917499 FUK917498:FUL917499 GEG917498:GEH917499 GOC917498:GOD917499 GXY917498:GXZ917499 HHU917498:HHV917499 HRQ917498:HRR917499 IBM917498:IBN917499 ILI917498:ILJ917499 IVE917498:IVF917499 JFA917498:JFB917499 JOW917498:JOX917499 JYS917498:JYT917499 KIO917498:KIP917499 KSK917498:KSL917499 LCG917498:LCH917499 LMC917498:LMD917499 LVY917498:LVZ917499 MFU917498:MFV917499 MPQ917498:MPR917499 MZM917498:MZN917499 NJI917498:NJJ917499 NTE917498:NTF917499 ODA917498:ODB917499 OMW917498:OMX917499 OWS917498:OWT917499 PGO917498:PGP917499 PQK917498:PQL917499 QAG917498:QAH917499 QKC917498:QKD917499 QTY917498:QTZ917499 RDU917498:RDV917499 RNQ917498:RNR917499 RXM917498:RXN917499 SHI917498:SHJ917499 SRE917498:SRF917499 TBA917498:TBB917499 TKW917498:TKX917499 TUS917498:TUT917499 UEO917498:UEP917499 UOK917498:UOL917499 UYG917498:UYH917499 VIC917498:VID917499 VRY917498:VRZ917499 WBU917498:WBV917499 WLQ917498:WLR917499 WVM917498:WVN917499 JA983034:JB983035 SW983034:SX983035 ACS983034:ACT983035 AMO983034:AMP983035 AWK983034:AWL983035 BGG983034:BGH983035 BQC983034:BQD983035 BZY983034:BZZ983035 CJU983034:CJV983035 CTQ983034:CTR983035 DDM983034:DDN983035 DNI983034:DNJ983035 DXE983034:DXF983035 EHA983034:EHB983035 EQW983034:EQX983035 FAS983034:FAT983035 FKO983034:FKP983035 FUK983034:FUL983035 GEG983034:GEH983035 GOC983034:GOD983035 GXY983034:GXZ983035 HHU983034:HHV983035 HRQ983034:HRR983035 IBM983034:IBN983035 ILI983034:ILJ983035 IVE983034:IVF983035 JFA983034:JFB983035 JOW983034:JOX983035 JYS983034:JYT983035 KIO983034:KIP983035 KSK983034:KSL983035 LCG983034:LCH983035 LMC983034:LMD983035 LVY983034:LVZ983035 MFU983034:MFV983035 MPQ983034:MPR983035 MZM983034:MZN983035 NJI983034:NJJ983035 NTE983034:NTF983035 ODA983034:ODB983035 OMW983034:OMX983035 OWS983034:OWT983035 PGO983034:PGP983035 PQK983034:PQL983035 QAG983034:QAH983035 QKC983034:QKD983035 QTY983034:QTZ983035 RDU983034:RDV983035 RNQ983034:RNR983035 RXM983034:RXN983035 SHI983034:SHJ983035 SRE983034:SRF983035 TBA983034:TBB983035 TKW983034:TKX983035 TUS983034:TUT983035 UEO983034:UEP983035 UOK983034:UOL983035 UYG983034:UYH983035 VIC983034:VID983035 VRY983034:VRZ983035 WBU983034:WBV983035 WLQ983034:WLR983035 WVM983034:WVN983035 WLN983040:WLO983041 IU65536:IV65537 SQ65536:SR65537 ACM65536:ACN65537 AMI65536:AMJ65537 AWE65536:AWF65537 BGA65536:BGB65537 BPW65536:BPX65537 BZS65536:BZT65537 CJO65536:CJP65537 CTK65536:CTL65537 DDG65536:DDH65537 DNC65536:DND65537 DWY65536:DWZ65537 EGU65536:EGV65537 EQQ65536:EQR65537 FAM65536:FAN65537 FKI65536:FKJ65537 FUE65536:FUF65537 GEA65536:GEB65537 GNW65536:GNX65537 GXS65536:GXT65537 HHO65536:HHP65537 HRK65536:HRL65537 IBG65536:IBH65537 ILC65536:ILD65537 IUY65536:IUZ65537 JEU65536:JEV65537 JOQ65536:JOR65537 JYM65536:JYN65537 KII65536:KIJ65537 KSE65536:KSF65537 LCA65536:LCB65537 LLW65536:LLX65537 LVS65536:LVT65537 MFO65536:MFP65537 MPK65536:MPL65537 MZG65536:MZH65537 NJC65536:NJD65537 NSY65536:NSZ65537 OCU65536:OCV65537 OMQ65536:OMR65537 OWM65536:OWN65537 PGI65536:PGJ65537 PQE65536:PQF65537 QAA65536:QAB65537 QJW65536:QJX65537 QTS65536:QTT65537 RDO65536:RDP65537 RNK65536:RNL65537 RXG65536:RXH65537 SHC65536:SHD65537 SQY65536:SQZ65537 TAU65536:TAV65537 TKQ65536:TKR65537 TUM65536:TUN65537 UEI65536:UEJ65537 UOE65536:UOF65537 UYA65536:UYB65537 VHW65536:VHX65537 VRS65536:VRT65537 WBO65536:WBP65537 WLK65536:WLL65537 WVG65536:WVH65537 IU131072:IV131073 SQ131072:SR131073 ACM131072:ACN131073 AMI131072:AMJ131073 AWE131072:AWF131073 BGA131072:BGB131073 BPW131072:BPX131073 BZS131072:BZT131073 CJO131072:CJP131073 CTK131072:CTL131073 DDG131072:DDH131073 DNC131072:DND131073 DWY131072:DWZ131073 EGU131072:EGV131073 EQQ131072:EQR131073 FAM131072:FAN131073 FKI131072:FKJ131073 FUE131072:FUF131073 GEA131072:GEB131073 GNW131072:GNX131073 GXS131072:GXT131073 HHO131072:HHP131073 HRK131072:HRL131073 IBG131072:IBH131073 ILC131072:ILD131073 IUY131072:IUZ131073 JEU131072:JEV131073 JOQ131072:JOR131073 JYM131072:JYN131073 KII131072:KIJ131073 KSE131072:KSF131073 LCA131072:LCB131073 LLW131072:LLX131073 LVS131072:LVT131073 MFO131072:MFP131073 MPK131072:MPL131073 MZG131072:MZH131073 NJC131072:NJD131073 NSY131072:NSZ131073 OCU131072:OCV131073 OMQ131072:OMR131073 OWM131072:OWN131073 PGI131072:PGJ131073 PQE131072:PQF131073 QAA131072:QAB131073 QJW131072:QJX131073 QTS131072:QTT131073 RDO131072:RDP131073 RNK131072:RNL131073 RXG131072:RXH131073 SHC131072:SHD131073 SQY131072:SQZ131073 TAU131072:TAV131073 TKQ131072:TKR131073 TUM131072:TUN131073 UEI131072:UEJ131073 UOE131072:UOF131073 UYA131072:UYB131073 VHW131072:VHX131073 VRS131072:VRT131073 WBO131072:WBP131073 WLK131072:WLL131073 WVG131072:WVH131073 IU196608:IV196609 SQ196608:SR196609 ACM196608:ACN196609 AMI196608:AMJ196609 AWE196608:AWF196609 BGA196608:BGB196609 BPW196608:BPX196609 BZS196608:BZT196609 CJO196608:CJP196609 CTK196608:CTL196609 DDG196608:DDH196609 DNC196608:DND196609 DWY196608:DWZ196609 EGU196608:EGV196609 EQQ196608:EQR196609 FAM196608:FAN196609 FKI196608:FKJ196609 FUE196608:FUF196609 GEA196608:GEB196609 GNW196608:GNX196609 GXS196608:GXT196609 HHO196608:HHP196609 HRK196608:HRL196609 IBG196608:IBH196609 ILC196608:ILD196609 IUY196608:IUZ196609 JEU196608:JEV196609 JOQ196608:JOR196609 JYM196608:JYN196609 KII196608:KIJ196609 KSE196608:KSF196609 LCA196608:LCB196609 LLW196608:LLX196609 LVS196608:LVT196609 MFO196608:MFP196609 MPK196608:MPL196609 MZG196608:MZH196609 NJC196608:NJD196609 NSY196608:NSZ196609 OCU196608:OCV196609 OMQ196608:OMR196609 OWM196608:OWN196609 PGI196608:PGJ196609 PQE196608:PQF196609 QAA196608:QAB196609 QJW196608:QJX196609 QTS196608:QTT196609 RDO196608:RDP196609 RNK196608:RNL196609 RXG196608:RXH196609 SHC196608:SHD196609 SQY196608:SQZ196609 TAU196608:TAV196609 TKQ196608:TKR196609 TUM196608:TUN196609 UEI196608:UEJ196609 UOE196608:UOF196609 UYA196608:UYB196609 VHW196608:VHX196609 VRS196608:VRT196609 WBO196608:WBP196609 WLK196608:WLL196609 WVG196608:WVH196609 IU262144:IV262145 SQ262144:SR262145 ACM262144:ACN262145 AMI262144:AMJ262145 AWE262144:AWF262145 BGA262144:BGB262145 BPW262144:BPX262145 BZS262144:BZT262145 CJO262144:CJP262145 CTK262144:CTL262145 DDG262144:DDH262145 DNC262144:DND262145 DWY262144:DWZ262145 EGU262144:EGV262145 EQQ262144:EQR262145 FAM262144:FAN262145 FKI262144:FKJ262145 FUE262144:FUF262145 GEA262144:GEB262145 GNW262144:GNX262145 GXS262144:GXT262145 HHO262144:HHP262145 HRK262144:HRL262145 IBG262144:IBH262145 ILC262144:ILD262145 IUY262144:IUZ262145 JEU262144:JEV262145 JOQ262144:JOR262145 JYM262144:JYN262145 KII262144:KIJ262145 KSE262144:KSF262145 LCA262144:LCB262145 LLW262144:LLX262145 LVS262144:LVT262145 MFO262144:MFP262145 MPK262144:MPL262145 MZG262144:MZH262145 NJC262144:NJD262145 NSY262144:NSZ262145 OCU262144:OCV262145 OMQ262144:OMR262145 OWM262144:OWN262145 PGI262144:PGJ262145 PQE262144:PQF262145 QAA262144:QAB262145 QJW262144:QJX262145 QTS262144:QTT262145 RDO262144:RDP262145 RNK262144:RNL262145 RXG262144:RXH262145 SHC262144:SHD262145 SQY262144:SQZ262145 TAU262144:TAV262145 TKQ262144:TKR262145 TUM262144:TUN262145 UEI262144:UEJ262145 UOE262144:UOF262145 UYA262144:UYB262145 VHW262144:VHX262145 VRS262144:VRT262145 WBO262144:WBP262145 WLK262144:WLL262145 WVG262144:WVH262145 IU327680:IV327681 SQ327680:SR327681 ACM327680:ACN327681 AMI327680:AMJ327681 AWE327680:AWF327681 BGA327680:BGB327681 BPW327680:BPX327681 BZS327680:BZT327681 CJO327680:CJP327681 CTK327680:CTL327681 DDG327680:DDH327681 DNC327680:DND327681 DWY327680:DWZ327681 EGU327680:EGV327681 EQQ327680:EQR327681 FAM327680:FAN327681 FKI327680:FKJ327681 FUE327680:FUF327681 GEA327680:GEB327681 GNW327680:GNX327681 GXS327680:GXT327681 HHO327680:HHP327681 HRK327680:HRL327681 IBG327680:IBH327681 ILC327680:ILD327681 IUY327680:IUZ327681 JEU327680:JEV327681 JOQ327680:JOR327681 JYM327680:JYN327681 KII327680:KIJ327681 KSE327680:KSF327681 LCA327680:LCB327681 LLW327680:LLX327681 LVS327680:LVT327681 MFO327680:MFP327681 MPK327680:MPL327681 MZG327680:MZH327681 NJC327680:NJD327681 NSY327680:NSZ327681 OCU327680:OCV327681 OMQ327680:OMR327681 OWM327680:OWN327681 PGI327680:PGJ327681 PQE327680:PQF327681 QAA327680:QAB327681 QJW327680:QJX327681 QTS327680:QTT327681 RDO327680:RDP327681 RNK327680:RNL327681 RXG327680:RXH327681 SHC327680:SHD327681 SQY327680:SQZ327681 TAU327680:TAV327681 TKQ327680:TKR327681 TUM327680:TUN327681 UEI327680:UEJ327681 UOE327680:UOF327681 UYA327680:UYB327681 VHW327680:VHX327681 VRS327680:VRT327681 WBO327680:WBP327681 WLK327680:WLL327681 WVG327680:WVH327681 IU393216:IV393217 SQ393216:SR393217 ACM393216:ACN393217 AMI393216:AMJ393217 AWE393216:AWF393217 BGA393216:BGB393217 BPW393216:BPX393217 BZS393216:BZT393217 CJO393216:CJP393217 CTK393216:CTL393217 DDG393216:DDH393217 DNC393216:DND393217 DWY393216:DWZ393217 EGU393216:EGV393217 EQQ393216:EQR393217 FAM393216:FAN393217 FKI393216:FKJ393217 FUE393216:FUF393217 GEA393216:GEB393217 GNW393216:GNX393217 GXS393216:GXT393217 HHO393216:HHP393217 HRK393216:HRL393217 IBG393216:IBH393217 ILC393216:ILD393217 IUY393216:IUZ393217 JEU393216:JEV393217 JOQ393216:JOR393217 JYM393216:JYN393217 KII393216:KIJ393217 KSE393216:KSF393217 LCA393216:LCB393217 LLW393216:LLX393217 LVS393216:LVT393217 MFO393216:MFP393217 MPK393216:MPL393217 MZG393216:MZH393217 NJC393216:NJD393217 NSY393216:NSZ393217 OCU393216:OCV393217 OMQ393216:OMR393217 OWM393216:OWN393217 PGI393216:PGJ393217 PQE393216:PQF393217 QAA393216:QAB393217 QJW393216:QJX393217 QTS393216:QTT393217 RDO393216:RDP393217 RNK393216:RNL393217 RXG393216:RXH393217 SHC393216:SHD393217 SQY393216:SQZ393217 TAU393216:TAV393217 TKQ393216:TKR393217 TUM393216:TUN393217 UEI393216:UEJ393217 UOE393216:UOF393217 UYA393216:UYB393217 VHW393216:VHX393217 VRS393216:VRT393217 WBO393216:WBP393217 WLK393216:WLL393217 WVG393216:WVH393217 IU458752:IV458753 SQ458752:SR458753 ACM458752:ACN458753 AMI458752:AMJ458753 AWE458752:AWF458753 BGA458752:BGB458753 BPW458752:BPX458753 BZS458752:BZT458753 CJO458752:CJP458753 CTK458752:CTL458753 DDG458752:DDH458753 DNC458752:DND458753 DWY458752:DWZ458753 EGU458752:EGV458753 EQQ458752:EQR458753 FAM458752:FAN458753 FKI458752:FKJ458753 FUE458752:FUF458753 GEA458752:GEB458753 GNW458752:GNX458753 GXS458752:GXT458753 HHO458752:HHP458753 HRK458752:HRL458753 IBG458752:IBH458753 ILC458752:ILD458753 IUY458752:IUZ458753 JEU458752:JEV458753 JOQ458752:JOR458753 JYM458752:JYN458753 KII458752:KIJ458753 KSE458752:KSF458753 LCA458752:LCB458753 LLW458752:LLX458753 LVS458752:LVT458753 MFO458752:MFP458753 MPK458752:MPL458753 MZG458752:MZH458753 NJC458752:NJD458753 NSY458752:NSZ458753 OCU458752:OCV458753 OMQ458752:OMR458753 OWM458752:OWN458753 PGI458752:PGJ458753 PQE458752:PQF458753 QAA458752:QAB458753 QJW458752:QJX458753 QTS458752:QTT458753 RDO458752:RDP458753 RNK458752:RNL458753 RXG458752:RXH458753 SHC458752:SHD458753 SQY458752:SQZ458753 TAU458752:TAV458753 TKQ458752:TKR458753 TUM458752:TUN458753 UEI458752:UEJ458753 UOE458752:UOF458753 UYA458752:UYB458753 VHW458752:VHX458753 VRS458752:VRT458753 WBO458752:WBP458753 WLK458752:WLL458753 WVG458752:WVH458753 IU524288:IV524289 SQ524288:SR524289 ACM524288:ACN524289 AMI524288:AMJ524289 AWE524288:AWF524289 BGA524288:BGB524289 BPW524288:BPX524289 BZS524288:BZT524289 CJO524288:CJP524289 CTK524288:CTL524289 DDG524288:DDH524289 DNC524288:DND524289 DWY524288:DWZ524289 EGU524288:EGV524289 EQQ524288:EQR524289 FAM524288:FAN524289 FKI524288:FKJ524289 FUE524288:FUF524289 GEA524288:GEB524289 GNW524288:GNX524289 GXS524288:GXT524289 HHO524288:HHP524289 HRK524288:HRL524289 IBG524288:IBH524289 ILC524288:ILD524289 IUY524288:IUZ524289 JEU524288:JEV524289 JOQ524288:JOR524289 JYM524288:JYN524289 KII524288:KIJ524289 KSE524288:KSF524289 LCA524288:LCB524289 LLW524288:LLX524289 LVS524288:LVT524289 MFO524288:MFP524289 MPK524288:MPL524289 MZG524288:MZH524289 NJC524288:NJD524289 NSY524288:NSZ524289 OCU524288:OCV524289 OMQ524288:OMR524289 OWM524288:OWN524289 PGI524288:PGJ524289 PQE524288:PQF524289 QAA524288:QAB524289 QJW524288:QJX524289 QTS524288:QTT524289 RDO524288:RDP524289 RNK524288:RNL524289 RXG524288:RXH524289 SHC524288:SHD524289 SQY524288:SQZ524289 TAU524288:TAV524289 TKQ524288:TKR524289 TUM524288:TUN524289 UEI524288:UEJ524289 UOE524288:UOF524289 UYA524288:UYB524289 VHW524288:VHX524289 VRS524288:VRT524289 WBO524288:WBP524289 WLK524288:WLL524289 WVG524288:WVH524289 IU589824:IV589825 SQ589824:SR589825 ACM589824:ACN589825 AMI589824:AMJ589825 AWE589824:AWF589825 BGA589824:BGB589825 BPW589824:BPX589825 BZS589824:BZT589825 CJO589824:CJP589825 CTK589824:CTL589825 DDG589824:DDH589825 DNC589824:DND589825 DWY589824:DWZ589825 EGU589824:EGV589825 EQQ589824:EQR589825 FAM589824:FAN589825 FKI589824:FKJ589825 FUE589824:FUF589825 GEA589824:GEB589825 GNW589824:GNX589825 GXS589824:GXT589825 HHO589824:HHP589825 HRK589824:HRL589825 IBG589824:IBH589825 ILC589824:ILD589825 IUY589824:IUZ589825 JEU589824:JEV589825 JOQ589824:JOR589825 JYM589824:JYN589825 KII589824:KIJ589825 KSE589824:KSF589825 LCA589824:LCB589825 LLW589824:LLX589825 LVS589824:LVT589825 MFO589824:MFP589825 MPK589824:MPL589825 MZG589824:MZH589825 NJC589824:NJD589825 NSY589824:NSZ589825 OCU589824:OCV589825 OMQ589824:OMR589825 OWM589824:OWN589825 PGI589824:PGJ589825 PQE589824:PQF589825 QAA589824:QAB589825 QJW589824:QJX589825 QTS589824:QTT589825 RDO589824:RDP589825 RNK589824:RNL589825 RXG589824:RXH589825 SHC589824:SHD589825 SQY589824:SQZ589825 TAU589824:TAV589825 TKQ589824:TKR589825 TUM589824:TUN589825 UEI589824:UEJ589825 UOE589824:UOF589825 UYA589824:UYB589825 VHW589824:VHX589825 VRS589824:VRT589825 WBO589824:WBP589825 WLK589824:WLL589825 WVG589824:WVH589825 IU655360:IV655361 SQ655360:SR655361 ACM655360:ACN655361 AMI655360:AMJ655361 AWE655360:AWF655361 BGA655360:BGB655361 BPW655360:BPX655361 BZS655360:BZT655361 CJO655360:CJP655361 CTK655360:CTL655361 DDG655360:DDH655361 DNC655360:DND655361 DWY655360:DWZ655361 EGU655360:EGV655361 EQQ655360:EQR655361 FAM655360:FAN655361 FKI655360:FKJ655361 FUE655360:FUF655361 GEA655360:GEB655361 GNW655360:GNX655361 GXS655360:GXT655361 HHO655360:HHP655361 HRK655360:HRL655361 IBG655360:IBH655361 ILC655360:ILD655361 IUY655360:IUZ655361 JEU655360:JEV655361 JOQ655360:JOR655361 JYM655360:JYN655361 KII655360:KIJ655361 KSE655360:KSF655361 LCA655360:LCB655361 LLW655360:LLX655361 LVS655360:LVT655361 MFO655360:MFP655361 MPK655360:MPL655361 MZG655360:MZH655361 NJC655360:NJD655361 NSY655360:NSZ655361 OCU655360:OCV655361 OMQ655360:OMR655361 OWM655360:OWN655361 PGI655360:PGJ655361 PQE655360:PQF655361 QAA655360:QAB655361 QJW655360:QJX655361 QTS655360:QTT655361 RDO655360:RDP655361 RNK655360:RNL655361 RXG655360:RXH655361 SHC655360:SHD655361 SQY655360:SQZ655361 TAU655360:TAV655361 TKQ655360:TKR655361 TUM655360:TUN655361 UEI655360:UEJ655361 UOE655360:UOF655361 UYA655360:UYB655361 VHW655360:VHX655361 VRS655360:VRT655361 WBO655360:WBP655361 WLK655360:WLL655361 WVG655360:WVH655361 IU720896:IV720897 SQ720896:SR720897 ACM720896:ACN720897 AMI720896:AMJ720897 AWE720896:AWF720897 BGA720896:BGB720897 BPW720896:BPX720897 BZS720896:BZT720897 CJO720896:CJP720897 CTK720896:CTL720897 DDG720896:DDH720897 DNC720896:DND720897 DWY720896:DWZ720897 EGU720896:EGV720897 EQQ720896:EQR720897 FAM720896:FAN720897 FKI720896:FKJ720897 FUE720896:FUF720897 GEA720896:GEB720897 GNW720896:GNX720897 GXS720896:GXT720897 HHO720896:HHP720897 HRK720896:HRL720897 IBG720896:IBH720897 ILC720896:ILD720897 IUY720896:IUZ720897 JEU720896:JEV720897 JOQ720896:JOR720897 JYM720896:JYN720897 KII720896:KIJ720897 KSE720896:KSF720897 LCA720896:LCB720897 LLW720896:LLX720897 LVS720896:LVT720897 MFO720896:MFP720897 MPK720896:MPL720897 MZG720896:MZH720897 NJC720896:NJD720897 NSY720896:NSZ720897 OCU720896:OCV720897 OMQ720896:OMR720897 OWM720896:OWN720897 PGI720896:PGJ720897 PQE720896:PQF720897 QAA720896:QAB720897 QJW720896:QJX720897 QTS720896:QTT720897 RDO720896:RDP720897 RNK720896:RNL720897 RXG720896:RXH720897 SHC720896:SHD720897 SQY720896:SQZ720897 TAU720896:TAV720897 TKQ720896:TKR720897 TUM720896:TUN720897 UEI720896:UEJ720897 UOE720896:UOF720897 UYA720896:UYB720897 VHW720896:VHX720897 VRS720896:VRT720897 WBO720896:WBP720897 WLK720896:WLL720897 WVG720896:WVH720897 IU786432:IV786433 SQ786432:SR786433 ACM786432:ACN786433 AMI786432:AMJ786433 AWE786432:AWF786433 BGA786432:BGB786433 BPW786432:BPX786433 BZS786432:BZT786433 CJO786432:CJP786433 CTK786432:CTL786433 DDG786432:DDH786433 DNC786432:DND786433 DWY786432:DWZ786433 EGU786432:EGV786433 EQQ786432:EQR786433 FAM786432:FAN786433 FKI786432:FKJ786433 FUE786432:FUF786433 GEA786432:GEB786433 GNW786432:GNX786433 GXS786432:GXT786433 HHO786432:HHP786433 HRK786432:HRL786433 IBG786432:IBH786433 ILC786432:ILD786433 IUY786432:IUZ786433 JEU786432:JEV786433 JOQ786432:JOR786433 JYM786432:JYN786433 KII786432:KIJ786433 KSE786432:KSF786433 LCA786432:LCB786433 LLW786432:LLX786433 LVS786432:LVT786433 MFO786432:MFP786433 MPK786432:MPL786433 MZG786432:MZH786433 NJC786432:NJD786433 NSY786432:NSZ786433 OCU786432:OCV786433 OMQ786432:OMR786433 OWM786432:OWN786433 PGI786432:PGJ786433 PQE786432:PQF786433 QAA786432:QAB786433 QJW786432:QJX786433 QTS786432:QTT786433 RDO786432:RDP786433 RNK786432:RNL786433 RXG786432:RXH786433 SHC786432:SHD786433 SQY786432:SQZ786433 TAU786432:TAV786433 TKQ786432:TKR786433 TUM786432:TUN786433 UEI786432:UEJ786433 UOE786432:UOF786433 UYA786432:UYB786433 VHW786432:VHX786433 VRS786432:VRT786433 WBO786432:WBP786433 WLK786432:WLL786433 WVG786432:WVH786433 IU851968:IV851969 SQ851968:SR851969 ACM851968:ACN851969 AMI851968:AMJ851969 AWE851968:AWF851969 BGA851968:BGB851969 BPW851968:BPX851969 BZS851968:BZT851969 CJO851968:CJP851969 CTK851968:CTL851969 DDG851968:DDH851969 DNC851968:DND851969 DWY851968:DWZ851969 EGU851968:EGV851969 EQQ851968:EQR851969 FAM851968:FAN851969 FKI851968:FKJ851969 FUE851968:FUF851969 GEA851968:GEB851969 GNW851968:GNX851969 GXS851968:GXT851969 HHO851968:HHP851969 HRK851968:HRL851969 IBG851968:IBH851969 ILC851968:ILD851969 IUY851968:IUZ851969 JEU851968:JEV851969 JOQ851968:JOR851969 JYM851968:JYN851969 KII851968:KIJ851969 KSE851968:KSF851969 LCA851968:LCB851969 LLW851968:LLX851969 LVS851968:LVT851969 MFO851968:MFP851969 MPK851968:MPL851969 MZG851968:MZH851969 NJC851968:NJD851969 NSY851968:NSZ851969 OCU851968:OCV851969 OMQ851968:OMR851969 OWM851968:OWN851969 PGI851968:PGJ851969 PQE851968:PQF851969 QAA851968:QAB851969 QJW851968:QJX851969 QTS851968:QTT851969 RDO851968:RDP851969 RNK851968:RNL851969 RXG851968:RXH851969 SHC851968:SHD851969 SQY851968:SQZ851969 TAU851968:TAV851969 TKQ851968:TKR851969 TUM851968:TUN851969 UEI851968:UEJ851969 UOE851968:UOF851969 UYA851968:UYB851969 VHW851968:VHX851969 VRS851968:VRT851969 WBO851968:WBP851969 WLK851968:WLL851969 WVG851968:WVH851969 IU917504:IV917505 SQ917504:SR917505 ACM917504:ACN917505 AMI917504:AMJ917505 AWE917504:AWF917505 BGA917504:BGB917505 BPW917504:BPX917505 BZS917504:BZT917505 CJO917504:CJP917505 CTK917504:CTL917505 DDG917504:DDH917505 DNC917504:DND917505 DWY917504:DWZ917505 EGU917504:EGV917505 EQQ917504:EQR917505 FAM917504:FAN917505 FKI917504:FKJ917505 FUE917504:FUF917505 GEA917504:GEB917505 GNW917504:GNX917505 GXS917504:GXT917505 HHO917504:HHP917505 HRK917504:HRL917505 IBG917504:IBH917505 ILC917504:ILD917505 IUY917504:IUZ917505 JEU917504:JEV917505 JOQ917504:JOR917505 JYM917504:JYN917505 KII917504:KIJ917505 KSE917504:KSF917505 LCA917504:LCB917505 LLW917504:LLX917505 LVS917504:LVT917505 MFO917504:MFP917505 MPK917504:MPL917505 MZG917504:MZH917505 NJC917504:NJD917505 NSY917504:NSZ917505 OCU917504:OCV917505 OMQ917504:OMR917505 OWM917504:OWN917505 PGI917504:PGJ917505 PQE917504:PQF917505 QAA917504:QAB917505 QJW917504:QJX917505 QTS917504:QTT917505 RDO917504:RDP917505 RNK917504:RNL917505 RXG917504:RXH917505 SHC917504:SHD917505 SQY917504:SQZ917505 TAU917504:TAV917505 TKQ917504:TKR917505 TUM917504:TUN917505 UEI917504:UEJ917505 UOE917504:UOF917505 UYA917504:UYB917505 VHW917504:VHX917505 VRS917504:VRT917505 WBO917504:WBP917505 WLK917504:WLL917505 WVG917504:WVH917505 IU983040:IV983041 SQ983040:SR983041 ACM983040:ACN983041 AMI983040:AMJ983041 AWE983040:AWF983041 BGA983040:BGB983041 BPW983040:BPX983041 BZS983040:BZT983041 CJO983040:CJP983041 CTK983040:CTL983041 DDG983040:DDH983041 DNC983040:DND983041 DWY983040:DWZ983041 EGU983040:EGV983041 EQQ983040:EQR983041 FAM983040:FAN983041 FKI983040:FKJ983041 FUE983040:FUF983041 GEA983040:GEB983041 GNW983040:GNX983041 GXS983040:GXT983041 HHO983040:HHP983041 HRK983040:HRL983041 IBG983040:IBH983041 ILC983040:ILD983041 IUY983040:IUZ983041 JEU983040:JEV983041 JOQ983040:JOR983041 JYM983040:JYN983041 KII983040:KIJ983041 KSE983040:KSF983041 LCA983040:LCB983041 LLW983040:LLX983041 LVS983040:LVT983041 MFO983040:MFP983041 MPK983040:MPL983041 MZG983040:MZH983041 NJC983040:NJD983041 NSY983040:NSZ983041 OCU983040:OCV983041 OMQ983040:OMR983041 OWM983040:OWN983041 PGI983040:PGJ983041 PQE983040:PQF983041 QAA983040:QAB983041 QJW983040:QJX983041 QTS983040:QTT983041 RDO983040:RDP983041 RNK983040:RNL983041 RXG983040:RXH983041 SHC983040:SHD983041 SQY983040:SQZ983041 TAU983040:TAV983041 TKQ983040:TKR983041 TUM983040:TUN983041 UEI983040:UEJ983041 UOE983040:UOF983041 UYA983040:UYB983041 VHW983040:VHX983041 VRS983040:VRT983041 WBO983040:WBP983041 WLK983040:WLL983041 WVG983040:WVH983041 IX65536:IY65537 ST65536:SU65537 ACP65536:ACQ65537 AML65536:AMM65537 AWH65536:AWI65537 BGD65536:BGE65537 BPZ65536:BQA65537 BZV65536:BZW65537 CJR65536:CJS65537 CTN65536:CTO65537 DDJ65536:DDK65537 DNF65536:DNG65537 DXB65536:DXC65537 EGX65536:EGY65537 EQT65536:EQU65537 FAP65536:FAQ65537 FKL65536:FKM65537 FUH65536:FUI65537 GED65536:GEE65537 GNZ65536:GOA65537 GXV65536:GXW65537 HHR65536:HHS65537 HRN65536:HRO65537 IBJ65536:IBK65537 ILF65536:ILG65537 IVB65536:IVC65537 JEX65536:JEY65537 JOT65536:JOU65537 JYP65536:JYQ65537 KIL65536:KIM65537 KSH65536:KSI65537 LCD65536:LCE65537 LLZ65536:LMA65537 LVV65536:LVW65537 MFR65536:MFS65537 MPN65536:MPO65537 MZJ65536:MZK65537 NJF65536:NJG65537 NTB65536:NTC65537 OCX65536:OCY65537 OMT65536:OMU65537 OWP65536:OWQ65537 PGL65536:PGM65537 PQH65536:PQI65537 QAD65536:QAE65537 QJZ65536:QKA65537 QTV65536:QTW65537 RDR65536:RDS65537 RNN65536:RNO65537 RXJ65536:RXK65537 SHF65536:SHG65537 SRB65536:SRC65537 TAX65536:TAY65537 TKT65536:TKU65537 TUP65536:TUQ65537 UEL65536:UEM65537 UOH65536:UOI65537 UYD65536:UYE65537 VHZ65536:VIA65537 VRV65536:VRW65537 WBR65536:WBS65537 WLN65536:WLO65537 WVJ65536:WVK65537 IX131072:IY131073 ST131072:SU131073 ACP131072:ACQ131073 AML131072:AMM131073 AWH131072:AWI131073 BGD131072:BGE131073 BPZ131072:BQA131073 BZV131072:BZW131073 CJR131072:CJS131073 CTN131072:CTO131073 DDJ131072:DDK131073 DNF131072:DNG131073 DXB131072:DXC131073 EGX131072:EGY131073 EQT131072:EQU131073 FAP131072:FAQ131073 FKL131072:FKM131073 FUH131072:FUI131073 GED131072:GEE131073 GNZ131072:GOA131073 GXV131072:GXW131073 HHR131072:HHS131073 HRN131072:HRO131073 IBJ131072:IBK131073 ILF131072:ILG131073 IVB131072:IVC131073 JEX131072:JEY131073 JOT131072:JOU131073 JYP131072:JYQ131073 KIL131072:KIM131073 KSH131072:KSI131073 LCD131072:LCE131073 LLZ131072:LMA131073 LVV131072:LVW131073 MFR131072:MFS131073 MPN131072:MPO131073 MZJ131072:MZK131073 NJF131072:NJG131073 NTB131072:NTC131073 OCX131072:OCY131073 OMT131072:OMU131073 OWP131072:OWQ131073 PGL131072:PGM131073 PQH131072:PQI131073 QAD131072:QAE131073 QJZ131072:QKA131073 QTV131072:QTW131073 RDR131072:RDS131073 RNN131072:RNO131073 RXJ131072:RXK131073 SHF131072:SHG131073 SRB131072:SRC131073 TAX131072:TAY131073 TKT131072:TKU131073 TUP131072:TUQ131073 UEL131072:UEM131073 UOH131072:UOI131073 UYD131072:UYE131073 VHZ131072:VIA131073 VRV131072:VRW131073 WBR131072:WBS131073 WLN131072:WLO131073 WVJ131072:WVK131073 IX196608:IY196609 ST196608:SU196609 ACP196608:ACQ196609 AML196608:AMM196609 AWH196608:AWI196609 BGD196608:BGE196609 BPZ196608:BQA196609 BZV196608:BZW196609 CJR196608:CJS196609 CTN196608:CTO196609 DDJ196608:DDK196609 DNF196608:DNG196609 DXB196608:DXC196609 EGX196608:EGY196609 EQT196608:EQU196609 FAP196608:FAQ196609 FKL196608:FKM196609 FUH196608:FUI196609 GED196608:GEE196609 GNZ196608:GOA196609 GXV196608:GXW196609 HHR196608:HHS196609 HRN196608:HRO196609 IBJ196608:IBK196609 ILF196608:ILG196609 IVB196608:IVC196609 JEX196608:JEY196609 JOT196608:JOU196609 JYP196608:JYQ196609 KIL196608:KIM196609 KSH196608:KSI196609 LCD196608:LCE196609 LLZ196608:LMA196609 LVV196608:LVW196609 MFR196608:MFS196609 MPN196608:MPO196609 MZJ196608:MZK196609 NJF196608:NJG196609 NTB196608:NTC196609 OCX196608:OCY196609 OMT196608:OMU196609 OWP196608:OWQ196609 PGL196608:PGM196609 PQH196608:PQI196609 QAD196608:QAE196609 QJZ196608:QKA196609 QTV196608:QTW196609 RDR196608:RDS196609 RNN196608:RNO196609 RXJ196608:RXK196609 SHF196608:SHG196609 SRB196608:SRC196609 TAX196608:TAY196609 TKT196608:TKU196609 TUP196608:TUQ196609 UEL196608:UEM196609 UOH196608:UOI196609 UYD196608:UYE196609 VHZ196608:VIA196609 VRV196608:VRW196609 WBR196608:WBS196609 WLN196608:WLO196609 WVJ196608:WVK196609 IX262144:IY262145 ST262144:SU262145 ACP262144:ACQ262145 AML262144:AMM262145 AWH262144:AWI262145 BGD262144:BGE262145 BPZ262144:BQA262145 BZV262144:BZW262145 CJR262144:CJS262145 CTN262144:CTO262145 DDJ262144:DDK262145 DNF262144:DNG262145 DXB262144:DXC262145 EGX262144:EGY262145 EQT262144:EQU262145 FAP262144:FAQ262145 FKL262144:FKM262145 FUH262144:FUI262145 GED262144:GEE262145 GNZ262144:GOA262145 GXV262144:GXW262145 HHR262144:HHS262145 HRN262144:HRO262145 IBJ262144:IBK262145 ILF262144:ILG262145 IVB262144:IVC262145 JEX262144:JEY262145 JOT262144:JOU262145 JYP262144:JYQ262145 KIL262144:KIM262145 KSH262144:KSI262145 LCD262144:LCE262145 LLZ262144:LMA262145 LVV262144:LVW262145 MFR262144:MFS262145 MPN262144:MPO262145 MZJ262144:MZK262145 NJF262144:NJG262145 NTB262144:NTC262145 OCX262144:OCY262145 OMT262144:OMU262145 OWP262144:OWQ262145 PGL262144:PGM262145 PQH262144:PQI262145 QAD262144:QAE262145 QJZ262144:QKA262145 QTV262144:QTW262145 RDR262144:RDS262145 RNN262144:RNO262145 RXJ262144:RXK262145 SHF262144:SHG262145 SRB262144:SRC262145 TAX262144:TAY262145 TKT262144:TKU262145 TUP262144:TUQ262145 UEL262144:UEM262145 UOH262144:UOI262145 UYD262144:UYE262145 VHZ262144:VIA262145 VRV262144:VRW262145 WBR262144:WBS262145 WLN262144:WLO262145 WVJ262144:WVK262145 IX327680:IY327681 ST327680:SU327681 ACP327680:ACQ327681 AML327680:AMM327681 AWH327680:AWI327681 BGD327680:BGE327681 BPZ327680:BQA327681 BZV327680:BZW327681 CJR327680:CJS327681 CTN327680:CTO327681 DDJ327680:DDK327681 DNF327680:DNG327681 DXB327680:DXC327681 EGX327680:EGY327681 EQT327680:EQU327681 FAP327680:FAQ327681 FKL327680:FKM327681 FUH327680:FUI327681 GED327680:GEE327681 GNZ327680:GOA327681 GXV327680:GXW327681 HHR327680:HHS327681 HRN327680:HRO327681 IBJ327680:IBK327681 ILF327680:ILG327681 IVB327680:IVC327681 JEX327680:JEY327681 JOT327680:JOU327681 JYP327680:JYQ327681 KIL327680:KIM327681 KSH327680:KSI327681 LCD327680:LCE327681 LLZ327680:LMA327681 LVV327680:LVW327681 MFR327680:MFS327681 MPN327680:MPO327681 MZJ327680:MZK327681 NJF327680:NJG327681 NTB327680:NTC327681 OCX327680:OCY327681 OMT327680:OMU327681 OWP327680:OWQ327681 PGL327680:PGM327681 PQH327680:PQI327681 QAD327680:QAE327681 QJZ327680:QKA327681 QTV327680:QTW327681 RDR327680:RDS327681 RNN327680:RNO327681 RXJ327680:RXK327681 SHF327680:SHG327681 SRB327680:SRC327681 TAX327680:TAY327681 TKT327680:TKU327681 TUP327680:TUQ327681 UEL327680:UEM327681 UOH327680:UOI327681 UYD327680:UYE327681 VHZ327680:VIA327681 VRV327680:VRW327681 WBR327680:WBS327681 WLN327680:WLO327681 WVJ327680:WVK327681 IX393216:IY393217 ST393216:SU393217 ACP393216:ACQ393217 AML393216:AMM393217 AWH393216:AWI393217 BGD393216:BGE393217 BPZ393216:BQA393217 BZV393216:BZW393217 CJR393216:CJS393217 CTN393216:CTO393217 DDJ393216:DDK393217 DNF393216:DNG393217 DXB393216:DXC393217 EGX393216:EGY393217 EQT393216:EQU393217 FAP393216:FAQ393217 FKL393216:FKM393217 FUH393216:FUI393217 GED393216:GEE393217 GNZ393216:GOA393217 GXV393216:GXW393217 HHR393216:HHS393217 HRN393216:HRO393217 IBJ393216:IBK393217 ILF393216:ILG393217 IVB393216:IVC393217 JEX393216:JEY393217 JOT393216:JOU393217 JYP393216:JYQ393217 KIL393216:KIM393217 KSH393216:KSI393217 LCD393216:LCE393217 LLZ393216:LMA393217 LVV393216:LVW393217 MFR393216:MFS393217 MPN393216:MPO393217 MZJ393216:MZK393217 NJF393216:NJG393217 NTB393216:NTC393217 OCX393216:OCY393217 OMT393216:OMU393217 OWP393216:OWQ393217 PGL393216:PGM393217 PQH393216:PQI393217 QAD393216:QAE393217 QJZ393216:QKA393217 QTV393216:QTW393217 RDR393216:RDS393217 RNN393216:RNO393217 RXJ393216:RXK393217 SHF393216:SHG393217 SRB393216:SRC393217 TAX393216:TAY393217 TKT393216:TKU393217 TUP393216:TUQ393217 UEL393216:UEM393217 UOH393216:UOI393217 UYD393216:UYE393217 VHZ393216:VIA393217 VRV393216:VRW393217 WBR393216:WBS393217 WLN393216:WLO393217 WVJ393216:WVK393217 IX458752:IY458753 ST458752:SU458753 ACP458752:ACQ458753 AML458752:AMM458753 AWH458752:AWI458753 BGD458752:BGE458753 BPZ458752:BQA458753 BZV458752:BZW458753 CJR458752:CJS458753 CTN458752:CTO458753 DDJ458752:DDK458753 DNF458752:DNG458753 DXB458752:DXC458753 EGX458752:EGY458753 EQT458752:EQU458753 FAP458752:FAQ458753 FKL458752:FKM458753 FUH458752:FUI458753 GED458752:GEE458753 GNZ458752:GOA458753 GXV458752:GXW458753 HHR458752:HHS458753 HRN458752:HRO458753 IBJ458752:IBK458753 ILF458752:ILG458753 IVB458752:IVC458753 JEX458752:JEY458753 JOT458752:JOU458753 JYP458752:JYQ458753 KIL458752:KIM458753 KSH458752:KSI458753 LCD458752:LCE458753 LLZ458752:LMA458753 LVV458752:LVW458753 MFR458752:MFS458753 MPN458752:MPO458753 MZJ458752:MZK458753 NJF458752:NJG458753 NTB458752:NTC458753 OCX458752:OCY458753 OMT458752:OMU458753 OWP458752:OWQ458753 PGL458752:PGM458753 PQH458752:PQI458753 QAD458752:QAE458753 QJZ458752:QKA458753 QTV458752:QTW458753 RDR458752:RDS458753 RNN458752:RNO458753 RXJ458752:RXK458753 SHF458752:SHG458753 SRB458752:SRC458753 TAX458752:TAY458753 TKT458752:TKU458753 TUP458752:TUQ458753 UEL458752:UEM458753 UOH458752:UOI458753 UYD458752:UYE458753 VHZ458752:VIA458753 VRV458752:VRW458753 WBR458752:WBS458753 WLN458752:WLO458753 WVJ458752:WVK458753 IX524288:IY524289 ST524288:SU524289 ACP524288:ACQ524289 AML524288:AMM524289 AWH524288:AWI524289 BGD524288:BGE524289 BPZ524288:BQA524289 BZV524288:BZW524289 CJR524288:CJS524289 CTN524288:CTO524289 DDJ524288:DDK524289 DNF524288:DNG524289 DXB524288:DXC524289 EGX524288:EGY524289 EQT524288:EQU524289 FAP524288:FAQ524289 FKL524288:FKM524289 FUH524288:FUI524289 GED524288:GEE524289 GNZ524288:GOA524289 GXV524288:GXW524289 HHR524288:HHS524289 HRN524288:HRO524289 IBJ524288:IBK524289 ILF524288:ILG524289 IVB524288:IVC524289 JEX524288:JEY524289 JOT524288:JOU524289 JYP524288:JYQ524289 KIL524288:KIM524289 KSH524288:KSI524289 LCD524288:LCE524289 LLZ524288:LMA524289 LVV524288:LVW524289 MFR524288:MFS524289 MPN524288:MPO524289 MZJ524288:MZK524289 NJF524288:NJG524289 NTB524288:NTC524289 OCX524288:OCY524289 OMT524288:OMU524289 OWP524288:OWQ524289 PGL524288:PGM524289 PQH524288:PQI524289 QAD524288:QAE524289 QJZ524288:QKA524289 QTV524288:QTW524289 RDR524288:RDS524289 RNN524288:RNO524289 RXJ524288:RXK524289 SHF524288:SHG524289 SRB524288:SRC524289 TAX524288:TAY524289 TKT524288:TKU524289 TUP524288:TUQ524289 UEL524288:UEM524289 UOH524288:UOI524289 UYD524288:UYE524289 VHZ524288:VIA524289 VRV524288:VRW524289 WBR524288:WBS524289 WLN524288:WLO524289 WVJ524288:WVK524289 IX589824:IY589825 ST589824:SU589825 ACP589824:ACQ589825 AML589824:AMM589825 AWH589824:AWI589825 BGD589824:BGE589825 BPZ589824:BQA589825 BZV589824:BZW589825 CJR589824:CJS589825 CTN589824:CTO589825 DDJ589824:DDK589825 DNF589824:DNG589825 DXB589824:DXC589825 EGX589824:EGY589825 EQT589824:EQU589825 FAP589824:FAQ589825 FKL589824:FKM589825 FUH589824:FUI589825 GED589824:GEE589825 GNZ589824:GOA589825 GXV589824:GXW589825 HHR589824:HHS589825 HRN589824:HRO589825 IBJ589824:IBK589825 ILF589824:ILG589825 IVB589824:IVC589825 JEX589824:JEY589825 JOT589824:JOU589825 JYP589824:JYQ589825 KIL589824:KIM589825 KSH589824:KSI589825 LCD589824:LCE589825 LLZ589824:LMA589825 LVV589824:LVW589825 MFR589824:MFS589825 MPN589824:MPO589825 MZJ589824:MZK589825 NJF589824:NJG589825 NTB589824:NTC589825 OCX589824:OCY589825 OMT589824:OMU589825 OWP589824:OWQ589825 PGL589824:PGM589825 PQH589824:PQI589825 QAD589824:QAE589825 QJZ589824:QKA589825 QTV589824:QTW589825 RDR589824:RDS589825 RNN589824:RNO589825 RXJ589824:RXK589825 SHF589824:SHG589825 SRB589824:SRC589825 TAX589824:TAY589825 TKT589824:TKU589825 TUP589824:TUQ589825 UEL589824:UEM589825 UOH589824:UOI589825 UYD589824:UYE589825 VHZ589824:VIA589825 VRV589824:VRW589825 WBR589824:WBS589825 WLN589824:WLO589825 WVJ589824:WVK589825 IX655360:IY655361 ST655360:SU655361 ACP655360:ACQ655361 AML655360:AMM655361 AWH655360:AWI655361 BGD655360:BGE655361 BPZ655360:BQA655361 BZV655360:BZW655361 CJR655360:CJS655361 CTN655360:CTO655361 DDJ655360:DDK655361 DNF655360:DNG655361 DXB655360:DXC655361 EGX655360:EGY655361 EQT655360:EQU655361 FAP655360:FAQ655361 FKL655360:FKM655361 FUH655360:FUI655361 GED655360:GEE655361 GNZ655360:GOA655361 GXV655360:GXW655361 HHR655360:HHS655361 HRN655360:HRO655361 IBJ655360:IBK655361 ILF655360:ILG655361 IVB655360:IVC655361 JEX655360:JEY655361 JOT655360:JOU655361 JYP655360:JYQ655361 KIL655360:KIM655361 KSH655360:KSI655361 LCD655360:LCE655361 LLZ655360:LMA655361 LVV655360:LVW655361 MFR655360:MFS655361 MPN655360:MPO655361 MZJ655360:MZK655361 NJF655360:NJG655361 NTB655360:NTC655361 OCX655360:OCY655361 OMT655360:OMU655361 OWP655360:OWQ655361 PGL655360:PGM655361 PQH655360:PQI655361 QAD655360:QAE655361 QJZ655360:QKA655361 QTV655360:QTW655361 RDR655360:RDS655361 RNN655360:RNO655361 RXJ655360:RXK655361 SHF655360:SHG655361 SRB655360:SRC655361 TAX655360:TAY655361 TKT655360:TKU655361 TUP655360:TUQ655361 UEL655360:UEM655361 UOH655360:UOI655361 UYD655360:UYE655361 VHZ655360:VIA655361 VRV655360:VRW655361 WBR655360:WBS655361 WLN655360:WLO655361 WVJ655360:WVK655361 IX720896:IY720897 ST720896:SU720897 ACP720896:ACQ720897 AML720896:AMM720897 AWH720896:AWI720897 BGD720896:BGE720897 BPZ720896:BQA720897 BZV720896:BZW720897 CJR720896:CJS720897 CTN720896:CTO720897 DDJ720896:DDK720897 DNF720896:DNG720897 DXB720896:DXC720897 EGX720896:EGY720897 EQT720896:EQU720897 FAP720896:FAQ720897 FKL720896:FKM720897 FUH720896:FUI720897 GED720896:GEE720897 GNZ720896:GOA720897 GXV720896:GXW720897 HHR720896:HHS720897 HRN720896:HRO720897 IBJ720896:IBK720897 ILF720896:ILG720897 IVB720896:IVC720897 JEX720896:JEY720897 JOT720896:JOU720897 JYP720896:JYQ720897 KIL720896:KIM720897 KSH720896:KSI720897 LCD720896:LCE720897 LLZ720896:LMA720897 LVV720896:LVW720897 MFR720896:MFS720897 MPN720896:MPO720897 MZJ720896:MZK720897 NJF720896:NJG720897 NTB720896:NTC720897 OCX720896:OCY720897 OMT720896:OMU720897 OWP720896:OWQ720897 PGL720896:PGM720897 PQH720896:PQI720897 QAD720896:QAE720897 QJZ720896:QKA720897 QTV720896:QTW720897 RDR720896:RDS720897 RNN720896:RNO720897 RXJ720896:RXK720897 SHF720896:SHG720897 SRB720896:SRC720897 TAX720896:TAY720897 TKT720896:TKU720897 TUP720896:TUQ720897 UEL720896:UEM720897 UOH720896:UOI720897 UYD720896:UYE720897 VHZ720896:VIA720897 VRV720896:VRW720897 WBR720896:WBS720897 WLN720896:WLO720897 WVJ720896:WVK720897 IX786432:IY786433 ST786432:SU786433 ACP786432:ACQ786433 AML786432:AMM786433 AWH786432:AWI786433 BGD786432:BGE786433 BPZ786432:BQA786433 BZV786432:BZW786433 CJR786432:CJS786433 CTN786432:CTO786433 DDJ786432:DDK786433 DNF786432:DNG786433 DXB786432:DXC786433 EGX786432:EGY786433 EQT786432:EQU786433 FAP786432:FAQ786433 FKL786432:FKM786433 FUH786432:FUI786433 GED786432:GEE786433 GNZ786432:GOA786433 GXV786432:GXW786433 HHR786432:HHS786433 HRN786432:HRO786433 IBJ786432:IBK786433 ILF786432:ILG786433 IVB786432:IVC786433 JEX786432:JEY786433 JOT786432:JOU786433 JYP786432:JYQ786433 KIL786432:KIM786433 KSH786432:KSI786433 LCD786432:LCE786433 LLZ786432:LMA786433 LVV786432:LVW786433 MFR786432:MFS786433 MPN786432:MPO786433 MZJ786432:MZK786433 NJF786432:NJG786433 NTB786432:NTC786433 OCX786432:OCY786433 OMT786432:OMU786433 OWP786432:OWQ786433 PGL786432:PGM786433 PQH786432:PQI786433 QAD786432:QAE786433 QJZ786432:QKA786433 QTV786432:QTW786433 RDR786432:RDS786433 RNN786432:RNO786433 RXJ786432:RXK786433 SHF786432:SHG786433 SRB786432:SRC786433 TAX786432:TAY786433 TKT786432:TKU786433 TUP786432:TUQ786433 UEL786432:UEM786433 UOH786432:UOI786433 UYD786432:UYE786433 VHZ786432:VIA786433 VRV786432:VRW786433 WBR786432:WBS786433 WLN786432:WLO786433 WVJ786432:WVK786433 IX851968:IY851969 ST851968:SU851969 ACP851968:ACQ851969 AML851968:AMM851969 AWH851968:AWI851969 BGD851968:BGE851969 BPZ851968:BQA851969 BZV851968:BZW851969 CJR851968:CJS851969 CTN851968:CTO851969 DDJ851968:DDK851969 DNF851968:DNG851969 DXB851968:DXC851969 EGX851968:EGY851969 EQT851968:EQU851969 FAP851968:FAQ851969 FKL851968:FKM851969 FUH851968:FUI851969 GED851968:GEE851969 GNZ851968:GOA851969 GXV851968:GXW851969 HHR851968:HHS851969 HRN851968:HRO851969 IBJ851968:IBK851969 ILF851968:ILG851969 IVB851968:IVC851969 JEX851968:JEY851969 JOT851968:JOU851969 JYP851968:JYQ851969 KIL851968:KIM851969 KSH851968:KSI851969 LCD851968:LCE851969 LLZ851968:LMA851969 LVV851968:LVW851969 MFR851968:MFS851969 MPN851968:MPO851969 MZJ851968:MZK851969 NJF851968:NJG851969 NTB851968:NTC851969 OCX851968:OCY851969 OMT851968:OMU851969 OWP851968:OWQ851969 PGL851968:PGM851969 PQH851968:PQI851969 QAD851968:QAE851969 QJZ851968:QKA851969 QTV851968:QTW851969 RDR851968:RDS851969 RNN851968:RNO851969 RXJ851968:RXK851969 SHF851968:SHG851969 SRB851968:SRC851969 TAX851968:TAY851969 TKT851968:TKU851969 TUP851968:TUQ851969 UEL851968:UEM851969 UOH851968:UOI851969 UYD851968:UYE851969 VHZ851968:VIA851969 VRV851968:VRW851969 WBR851968:WBS851969 WLN851968:WLO851969 WVJ851968:WVK851969 IX917504:IY917505 ST917504:SU917505 ACP917504:ACQ917505 AML917504:AMM917505 AWH917504:AWI917505 BGD917504:BGE917505 BPZ917504:BQA917505 BZV917504:BZW917505 CJR917504:CJS917505 CTN917504:CTO917505 DDJ917504:DDK917505 DNF917504:DNG917505 DXB917504:DXC917505 EGX917504:EGY917505 EQT917504:EQU917505 FAP917504:FAQ917505 FKL917504:FKM917505 FUH917504:FUI917505 GED917504:GEE917505 GNZ917504:GOA917505 GXV917504:GXW917505 HHR917504:HHS917505 HRN917504:HRO917505 IBJ917504:IBK917505 ILF917504:ILG917505 IVB917504:IVC917505 JEX917504:JEY917505 JOT917504:JOU917505 JYP917504:JYQ917505 KIL917504:KIM917505 KSH917504:KSI917505 LCD917504:LCE917505 LLZ917504:LMA917505 LVV917504:LVW917505 MFR917504:MFS917505 MPN917504:MPO917505 MZJ917504:MZK917505 NJF917504:NJG917505 NTB917504:NTC917505 OCX917504:OCY917505 OMT917504:OMU917505 OWP917504:OWQ917505 PGL917504:PGM917505 PQH917504:PQI917505 QAD917504:QAE917505 QJZ917504:QKA917505 QTV917504:QTW917505 RDR917504:RDS917505 RNN917504:RNO917505 RXJ917504:RXK917505 SHF917504:SHG917505 SRB917504:SRC917505 TAX917504:TAY917505 TKT917504:TKU917505 TUP917504:TUQ917505 UEL917504:UEM917505 UOH917504:UOI917505 UYD917504:UYE917505 VHZ917504:VIA917505 VRV917504:VRW917505 WBR917504:WBS917505 WLN917504:WLO917505 WVJ917504:WVK917505 IX983040:IY983041 ST983040:SU983041 ACP983040:ACQ983041 AML983040:AMM983041 AWH983040:AWI983041 BGD983040:BGE983041 BPZ983040:BQA983041 BZV983040:BZW983041 CJR983040:CJS983041 CTN983040:CTO983041 DDJ983040:DDK983041 DNF983040:DNG983041 DXB983040:DXC983041 EGX983040:EGY983041 EQT983040:EQU983041 FAP983040:FAQ983041 FKL983040:FKM983041 FUH983040:FUI983041 GED983040:GEE983041 GNZ983040:GOA983041 GXV983040:GXW983041 HHR983040:HHS983041 HRN983040:HRO983041 IBJ983040:IBK983041 ILF983040:ILG983041 IVB983040:IVC983041 JEX983040:JEY983041 JOT983040:JOU983041 JYP983040:JYQ983041 KIL983040:KIM983041 KSH983040:KSI983041 LCD983040:LCE983041 LLZ983040:LMA983041 LVV983040:LVW983041 MFR983040:MFS983041 MPN983040:MPO983041 MZJ983040:MZK983041 NJF983040:NJG983041 NTB983040:NTC983041 OCX983040:OCY983041 OMT983040:OMU983041 OWP983040:OWQ983041 PGL983040:PGM983041 PQH983040:PQI983041 QAD983040:QAE983041 QJZ983040:QKA983041 QTV983040:QTW983041 RDR983040:RDS983041 RNN983040:RNO983041 RXJ983040:RXK983041 SHF983040:SHG983041 SRB983040:SRC983041 TAX983040:TAY983041 TKT983040:TKU983041 TUP983040:TUQ983041 UEL983040:UEM983041 UOH983040:UOI983041 UYD983040:UYE983041 VHZ983040:VIA983041 VRV983040:VRW983041 G65503:H65504 G131039:H131040 G196575:H196576 G262111:H262112 G327647:H327648 G393183:H393184 G458719:H458720 G524255:H524256 G589791:H589792 G655327:H655328 G720863:H720864 G786399:H786400 G851935:H851936 G917471:H917472 G983007:H983008 J65503:K65504 J131039:K131040 J196575:K196576 J262111:K262112 J327647:K327648 J393183:K393184 J458719:K458720 J524255:K524256 J589791:K589792 J655327:K655328 J720863:K720864 J786399:K786400 J851935:K851936 J917471:K917472 J983007:K983008 G65509:H65510 G131045:H131046 G196581:H196582 G262117:H262118 G327653:H327654 G393189:H393190 G458725:H458726 G524261:H524262 G589797:H589798 G655333:H655334 G720869:H720870 G786405:H786406 G851941:H851942 G917477:H917478 G983013:H983014 J65509:K65510 J131045:K131046 J196581:K196582 J262117:K262118 J327653:K327654 J393189:K393190 J458725:K458726 J524261:K524262 J589797:K589798 J655333:K655334 J720869:K720870 J786405:K786406 J851941:K851942 J917477:K917478 J983013:K983014 M131045:N131046 M196581:N196582 M262117:N262118 M327653:N327654 M393189:N393190 M458725:N458726 M524261:N524262 M589797:N589798 M655333:N655334 M720869:N720870 M786405:N786406 M851941:N851942 M917477:N917478 M983013:N983014 M65503:N65504 M131039:N131040 M196575:N196576 M262111:N262112 M327647:N327648 M393183:N393184 M458719:N458720 M524255:N524256 M589791:N589792 M655327:N655328 M720863:N720864 M786399:N786400 M851935:N851936 M917471:N917472 M983007:N983008 M65509:N65510 ACS7:ACT8 SW7:SX8 JA7:JB8 WVJ7:WVK8 WLN7:WLO8 WBR7:WBS8 VRV7:VRW8 VHZ7:VIA8 UYD7:UYE8 UOH7:UOI8 UEL7:UEM8 TUP7:TUQ8 TKT7:TKU8 TAX7:TAY8 SRB7:SRC8 SHF7:SHG8 RXJ7:RXK8 RNN7:RNO8 RDR7:RDS8 QTV7:QTW8 QJZ7:QKA8 QAD7:QAE8 PQH7:PQI8 PGL7:PGM8 OWP7:OWQ8 OMT7:OMU8 OCX7:OCY8 NTB7:NTC8 NJF7:NJG8 MZJ7:MZK8 MPN7:MPO8 MFR7:MFS8 LVV7:LVW8 LLZ7:LMA8 LCD7:LCE8 KSH7:KSI8 KIL7:KIM8 JYP7:JYQ8 JOT7:JOU8 JEX7:JEY8 IVB7:IVC8 ILF7:ILG8 IBJ7:IBK8 HRN7:HRO8 HHR7:HHS8 GXV7:GXW8 GNZ7:GOA8 GED7:GEE8 FUH7:FUI8 FKL7:FKM8 FAP7:FAQ8 EQT7:EQU8 EGX7:EGY8 DXB7:DXC8 DNF7:DNG8 DDJ7:DDK8 CTN7:CTO8 CJR7:CJS8 BZV7:BZW8 BPZ7:BQA8 BGD7:BGE8 AWH7:AWI8 AML7:AMM8 ACP7:ACQ8 ST7:SU8 IX7:IY8 WVG7:WVH8 WLK7:WLL8 WBO7:WBP8 VRS7:VRT8 VHW7:VHX8 UYA7:UYB8 UOE7:UOF8 UEI7:UEJ8 TUM7:TUN8 TKQ7:TKR8 TAU7:TAV8 SQY7:SQZ8 SHC7:SHD8 RXG7:RXH8 RNK7:RNL8 RDO7:RDP8 QTS7:QTT8 QJW7:QJX8 QAA7:QAB8 PQE7:PQF8 PGI7:PGJ8 OWM7:OWN8 OMQ7:OMR8 OCU7:OCV8 NSY7:NSZ8 NJC7:NJD8 MZG7:MZH8 MPK7:MPL8 MFO7:MFP8 LVS7:LVT8 LLW7:LLX8 LCA7:LCB8 KSE7:KSF8 KII7:KIJ8 JYM7:JYN8 JOQ7:JOR8 JEU7:JEV8 IUY7:IUZ8 ILC7:ILD8 IBG7:IBH8 HRK7:HRL8 HHO7:HHP8 GXS7:GXT8 GNW7:GNX8 GEA7:GEB8 FUE7:FUF8 FKI7:FKJ8 FAM7:FAN8 EQQ7:EQR8 EGU7:EGV8 DWY7:DWZ8 DNC7:DND8 DDG7:DDH8 CTK7:CTL8 CJO7:CJP8 BZS7:BZT8 BPW7:BPX8 BGA7:BGB8 AWE7:AWF8 AMI7:AMJ8 ACM7:ACN8 SQ7:SR8 IU7:IV8 WVM7:WVN8 WLQ7:WLR8 WBU7:WBV8 VRY7:VRZ8 VIC7:VID8 UYG7:UYH8 UOK7:UOL8 UEO7:UEP8 TUS7:TUT8 TKW7:TKX8 TBA7:TBB8 SRE7:SRF8 SHI7:SHJ8 RXM7:RXN8 RNQ7:RNR8 RDU7:RDV8 QTY7:QTZ8 QKC7:QKD8 QAG7:QAH8 PQK7:PQL8 PGO7:PGP8 OWS7:OWT8 OMW7:OMX8 ODA7:ODB8 NTE7:NTF8 NJI7:NJJ8 MZM7:MZN8 MPQ7:MPR8 MFU7:MFV8 LVY7:LVZ8 LMC7:LMD8 LCG7:LCH8 KSK7:KSL8 KIO7:KIP8 JYS7:JYT8 JOW7:JOX8 JFA7:JFB8 IVE7:IVF8 ILI7:ILJ8 IBM7:IBN8 HRQ7:HRR8 HHU7:HHV8 GXY7:GXZ8 GOC7:GOD8 GEG7:GEH8 FUK7:FUL8 FKO7:FKP8 FAS7:FAT8 EQW7:EQX8 EHA7:EHB8 DXE7:DXF8 DNI7:DNJ8 DDM7:DDN8 CTQ7:CTR8 CJU7:CJV8 BZY7:BZZ8 BQC7:BQD8 BGG7:BGH8 AWK7:AWL8 AMO7:AMP8" xr:uid="{00000000-0002-0000-0C00-000001000000}"/>
  </dataValidations>
  <printOptions horizontalCentered="1"/>
  <pageMargins left="0.39370078740157483" right="0.39370078740157483" top="0.59055118110236227" bottom="0.39370078740157483" header="0.31496062992125984" footer="0.19685039370078741"/>
  <pageSetup scale="93" orientation="landscape" r:id="rId1"/>
  <headerFooter>
    <oddHeader>&amp;L&amp;G</oddHeader>
    <oddFooter>&amp;R&amp;"Carlito,Negrita"Aula Edad&amp;"Carlito,Normal",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8">
    <pageSetUpPr fitToPage="1"/>
  </sheetPr>
  <dimension ref="A1:Z20"/>
  <sheetViews>
    <sheetView showGridLines="0" zoomScale="95" zoomScaleNormal="95" zoomScaleSheetLayoutView="95" workbookViewId="0"/>
  </sheetViews>
  <sheetFormatPr baseColWidth="10" defaultRowHeight="15" x14ac:dyDescent="0.25"/>
  <cols>
    <col min="1" max="1" width="5.42578125" style="61" customWidth="1"/>
    <col min="2" max="2" width="38.42578125" style="62" customWidth="1"/>
    <col min="3" max="14" width="8.28515625" style="62" customWidth="1"/>
    <col min="15" max="251" width="11.42578125" style="62"/>
    <col min="252" max="252" width="32.28515625" style="62" customWidth="1"/>
    <col min="253" max="264" width="8.5703125" style="62" customWidth="1"/>
    <col min="265" max="507" width="11.42578125" style="62"/>
    <col min="508" max="508" width="32.28515625" style="62" customWidth="1"/>
    <col min="509" max="520" width="8.5703125" style="62" customWidth="1"/>
    <col min="521" max="763" width="11.42578125" style="62"/>
    <col min="764" max="764" width="32.28515625" style="62" customWidth="1"/>
    <col min="765" max="776" width="8.5703125" style="62" customWidth="1"/>
    <col min="777" max="1019" width="11.42578125" style="62"/>
    <col min="1020" max="1020" width="32.28515625" style="62" customWidth="1"/>
    <col min="1021" max="1032" width="8.5703125" style="62" customWidth="1"/>
    <col min="1033" max="1275" width="11.42578125" style="62"/>
    <col min="1276" max="1276" width="32.28515625" style="62" customWidth="1"/>
    <col min="1277" max="1288" width="8.5703125" style="62" customWidth="1"/>
    <col min="1289" max="1531" width="11.42578125" style="62"/>
    <col min="1532" max="1532" width="32.28515625" style="62" customWidth="1"/>
    <col min="1533" max="1544" width="8.5703125" style="62" customWidth="1"/>
    <col min="1545" max="1787" width="11.42578125" style="62"/>
    <col min="1788" max="1788" width="32.28515625" style="62" customWidth="1"/>
    <col min="1789" max="1800" width="8.5703125" style="62" customWidth="1"/>
    <col min="1801" max="2043" width="11.42578125" style="62"/>
    <col min="2044" max="2044" width="32.28515625" style="62" customWidth="1"/>
    <col min="2045" max="2056" width="8.5703125" style="62" customWidth="1"/>
    <col min="2057" max="2299" width="11.42578125" style="62"/>
    <col min="2300" max="2300" width="32.28515625" style="62" customWidth="1"/>
    <col min="2301" max="2312" width="8.5703125" style="62" customWidth="1"/>
    <col min="2313" max="2555" width="11.42578125" style="62"/>
    <col min="2556" max="2556" width="32.28515625" style="62" customWidth="1"/>
    <col min="2557" max="2568" width="8.5703125" style="62" customWidth="1"/>
    <col min="2569" max="2811" width="11.42578125" style="62"/>
    <col min="2812" max="2812" width="32.28515625" style="62" customWidth="1"/>
    <col min="2813" max="2824" width="8.5703125" style="62" customWidth="1"/>
    <col min="2825" max="3067" width="11.42578125" style="62"/>
    <col min="3068" max="3068" width="32.28515625" style="62" customWidth="1"/>
    <col min="3069" max="3080" width="8.5703125" style="62" customWidth="1"/>
    <col min="3081" max="3323" width="11.42578125" style="62"/>
    <col min="3324" max="3324" width="32.28515625" style="62" customWidth="1"/>
    <col min="3325" max="3336" width="8.5703125" style="62" customWidth="1"/>
    <col min="3337" max="3579" width="11.42578125" style="62"/>
    <col min="3580" max="3580" width="32.28515625" style="62" customWidth="1"/>
    <col min="3581" max="3592" width="8.5703125" style="62" customWidth="1"/>
    <col min="3593" max="3835" width="11.42578125" style="62"/>
    <col min="3836" max="3836" width="32.28515625" style="62" customWidth="1"/>
    <col min="3837" max="3848" width="8.5703125" style="62" customWidth="1"/>
    <col min="3849" max="4091" width="11.42578125" style="62"/>
    <col min="4092" max="4092" width="32.28515625" style="62" customWidth="1"/>
    <col min="4093" max="4104" width="8.5703125" style="62" customWidth="1"/>
    <col min="4105" max="4347" width="11.42578125" style="62"/>
    <col min="4348" max="4348" width="32.28515625" style="62" customWidth="1"/>
    <col min="4349" max="4360" width="8.5703125" style="62" customWidth="1"/>
    <col min="4361" max="4603" width="11.42578125" style="62"/>
    <col min="4604" max="4604" width="32.28515625" style="62" customWidth="1"/>
    <col min="4605" max="4616" width="8.5703125" style="62" customWidth="1"/>
    <col min="4617" max="4859" width="11.42578125" style="62"/>
    <col min="4860" max="4860" width="32.28515625" style="62" customWidth="1"/>
    <col min="4861" max="4872" width="8.5703125" style="62" customWidth="1"/>
    <col min="4873" max="5115" width="11.42578125" style="62"/>
    <col min="5116" max="5116" width="32.28515625" style="62" customWidth="1"/>
    <col min="5117" max="5128" width="8.5703125" style="62" customWidth="1"/>
    <col min="5129" max="5371" width="11.42578125" style="62"/>
    <col min="5372" max="5372" width="32.28515625" style="62" customWidth="1"/>
    <col min="5373" max="5384" width="8.5703125" style="62" customWidth="1"/>
    <col min="5385" max="5627" width="11.42578125" style="62"/>
    <col min="5628" max="5628" width="32.28515625" style="62" customWidth="1"/>
    <col min="5629" max="5640" width="8.5703125" style="62" customWidth="1"/>
    <col min="5641" max="5883" width="11.42578125" style="62"/>
    <col min="5884" max="5884" width="32.28515625" style="62" customWidth="1"/>
    <col min="5885" max="5896" width="8.5703125" style="62" customWidth="1"/>
    <col min="5897" max="6139" width="11.42578125" style="62"/>
    <col min="6140" max="6140" width="32.28515625" style="62" customWidth="1"/>
    <col min="6141" max="6152" width="8.5703125" style="62" customWidth="1"/>
    <col min="6153" max="6395" width="11.42578125" style="62"/>
    <col min="6396" max="6396" width="32.28515625" style="62" customWidth="1"/>
    <col min="6397" max="6408" width="8.5703125" style="62" customWidth="1"/>
    <col min="6409" max="6651" width="11.42578125" style="62"/>
    <col min="6652" max="6652" width="32.28515625" style="62" customWidth="1"/>
    <col min="6653" max="6664" width="8.5703125" style="62" customWidth="1"/>
    <col min="6665" max="6907" width="11.42578125" style="62"/>
    <col min="6908" max="6908" width="32.28515625" style="62" customWidth="1"/>
    <col min="6909" max="6920" width="8.5703125" style="62" customWidth="1"/>
    <col min="6921" max="7163" width="11.42578125" style="62"/>
    <col min="7164" max="7164" width="32.28515625" style="62" customWidth="1"/>
    <col min="7165" max="7176" width="8.5703125" style="62" customWidth="1"/>
    <col min="7177" max="7419" width="11.42578125" style="62"/>
    <col min="7420" max="7420" width="32.28515625" style="62" customWidth="1"/>
    <col min="7421" max="7432" width="8.5703125" style="62" customWidth="1"/>
    <col min="7433" max="7675" width="11.42578125" style="62"/>
    <col min="7676" max="7676" width="32.28515625" style="62" customWidth="1"/>
    <col min="7677" max="7688" width="8.5703125" style="62" customWidth="1"/>
    <col min="7689" max="7931" width="11.42578125" style="62"/>
    <col min="7932" max="7932" width="32.28515625" style="62" customWidth="1"/>
    <col min="7933" max="7944" width="8.5703125" style="62" customWidth="1"/>
    <col min="7945" max="8187" width="11.42578125" style="62"/>
    <col min="8188" max="8188" width="32.28515625" style="62" customWidth="1"/>
    <col min="8189" max="8200" width="8.5703125" style="62" customWidth="1"/>
    <col min="8201" max="8443" width="11.42578125" style="62"/>
    <col min="8444" max="8444" width="32.28515625" style="62" customWidth="1"/>
    <col min="8445" max="8456" width="8.5703125" style="62" customWidth="1"/>
    <col min="8457" max="8699" width="11.42578125" style="62"/>
    <col min="8700" max="8700" width="32.28515625" style="62" customWidth="1"/>
    <col min="8701" max="8712" width="8.5703125" style="62" customWidth="1"/>
    <col min="8713" max="8955" width="11.42578125" style="62"/>
    <col min="8956" max="8956" width="32.28515625" style="62" customWidth="1"/>
    <col min="8957" max="8968" width="8.5703125" style="62" customWidth="1"/>
    <col min="8969" max="9211" width="11.42578125" style="62"/>
    <col min="9212" max="9212" width="32.28515625" style="62" customWidth="1"/>
    <col min="9213" max="9224" width="8.5703125" style="62" customWidth="1"/>
    <col min="9225" max="9467" width="11.42578125" style="62"/>
    <col min="9468" max="9468" width="32.28515625" style="62" customWidth="1"/>
    <col min="9469" max="9480" width="8.5703125" style="62" customWidth="1"/>
    <col min="9481" max="9723" width="11.42578125" style="62"/>
    <col min="9724" max="9724" width="32.28515625" style="62" customWidth="1"/>
    <col min="9725" max="9736" width="8.5703125" style="62" customWidth="1"/>
    <col min="9737" max="9979" width="11.42578125" style="62"/>
    <col min="9980" max="9980" width="32.28515625" style="62" customWidth="1"/>
    <col min="9981" max="9992" width="8.5703125" style="62" customWidth="1"/>
    <col min="9993" max="10235" width="11.42578125" style="62"/>
    <col min="10236" max="10236" width="32.28515625" style="62" customWidth="1"/>
    <col min="10237" max="10248" width="8.5703125" style="62" customWidth="1"/>
    <col min="10249" max="10491" width="11.42578125" style="62"/>
    <col min="10492" max="10492" width="32.28515625" style="62" customWidth="1"/>
    <col min="10493" max="10504" width="8.5703125" style="62" customWidth="1"/>
    <col min="10505" max="10747" width="11.42578125" style="62"/>
    <col min="10748" max="10748" width="32.28515625" style="62" customWidth="1"/>
    <col min="10749" max="10760" width="8.5703125" style="62" customWidth="1"/>
    <col min="10761" max="11003" width="11.42578125" style="62"/>
    <col min="11004" max="11004" width="32.28515625" style="62" customWidth="1"/>
    <col min="11005" max="11016" width="8.5703125" style="62" customWidth="1"/>
    <col min="11017" max="11259" width="11.42578125" style="62"/>
    <col min="11260" max="11260" width="32.28515625" style="62" customWidth="1"/>
    <col min="11261" max="11272" width="8.5703125" style="62" customWidth="1"/>
    <col min="11273" max="11515" width="11.42578125" style="62"/>
    <col min="11516" max="11516" width="32.28515625" style="62" customWidth="1"/>
    <col min="11517" max="11528" width="8.5703125" style="62" customWidth="1"/>
    <col min="11529" max="11771" width="11.42578125" style="62"/>
    <col min="11772" max="11772" width="32.28515625" style="62" customWidth="1"/>
    <col min="11773" max="11784" width="8.5703125" style="62" customWidth="1"/>
    <col min="11785" max="12027" width="11.42578125" style="62"/>
    <col min="12028" max="12028" width="32.28515625" style="62" customWidth="1"/>
    <col min="12029" max="12040" width="8.5703125" style="62" customWidth="1"/>
    <col min="12041" max="12283" width="11.42578125" style="62"/>
    <col min="12284" max="12284" width="32.28515625" style="62" customWidth="1"/>
    <col min="12285" max="12296" width="8.5703125" style="62" customWidth="1"/>
    <col min="12297" max="12539" width="11.42578125" style="62"/>
    <col min="12540" max="12540" width="32.28515625" style="62" customWidth="1"/>
    <col min="12541" max="12552" width="8.5703125" style="62" customWidth="1"/>
    <col min="12553" max="12795" width="11.42578125" style="62"/>
    <col min="12796" max="12796" width="32.28515625" style="62" customWidth="1"/>
    <col min="12797" max="12808" width="8.5703125" style="62" customWidth="1"/>
    <col min="12809" max="13051" width="11.42578125" style="62"/>
    <col min="13052" max="13052" width="32.28515625" style="62" customWidth="1"/>
    <col min="13053" max="13064" width="8.5703125" style="62" customWidth="1"/>
    <col min="13065" max="13307" width="11.42578125" style="62"/>
    <col min="13308" max="13308" width="32.28515625" style="62" customWidth="1"/>
    <col min="13309" max="13320" width="8.5703125" style="62" customWidth="1"/>
    <col min="13321" max="13563" width="11.42578125" style="62"/>
    <col min="13564" max="13564" width="32.28515625" style="62" customWidth="1"/>
    <col min="13565" max="13576" width="8.5703125" style="62" customWidth="1"/>
    <col min="13577" max="13819" width="11.42578125" style="62"/>
    <col min="13820" max="13820" width="32.28515625" style="62" customWidth="1"/>
    <col min="13821" max="13832" width="8.5703125" style="62" customWidth="1"/>
    <col min="13833" max="14075" width="11.42578125" style="62"/>
    <col min="14076" max="14076" width="32.28515625" style="62" customWidth="1"/>
    <col min="14077" max="14088" width="8.5703125" style="62" customWidth="1"/>
    <col min="14089" max="14331" width="11.42578125" style="62"/>
    <col min="14332" max="14332" width="32.28515625" style="62" customWidth="1"/>
    <col min="14333" max="14344" width="8.5703125" style="62" customWidth="1"/>
    <col min="14345" max="14587" width="11.42578125" style="62"/>
    <col min="14588" max="14588" width="32.28515625" style="62" customWidth="1"/>
    <col min="14589" max="14600" width="8.5703125" style="62" customWidth="1"/>
    <col min="14601" max="14843" width="11.42578125" style="62"/>
    <col min="14844" max="14844" width="32.28515625" style="62" customWidth="1"/>
    <col min="14845" max="14856" width="8.5703125" style="62" customWidth="1"/>
    <col min="14857" max="15099" width="11.42578125" style="62"/>
    <col min="15100" max="15100" width="32.28515625" style="62" customWidth="1"/>
    <col min="15101" max="15112" width="8.5703125" style="62" customWidth="1"/>
    <col min="15113" max="15355" width="11.42578125" style="62"/>
    <col min="15356" max="15356" width="32.28515625" style="62" customWidth="1"/>
    <col min="15357" max="15368" width="8.5703125" style="62" customWidth="1"/>
    <col min="15369" max="15611" width="11.42578125" style="62"/>
    <col min="15612" max="15612" width="32.28515625" style="62" customWidth="1"/>
    <col min="15613" max="15624" width="8.5703125" style="62" customWidth="1"/>
    <col min="15625" max="15867" width="11.42578125" style="62"/>
    <col min="15868" max="15868" width="32.28515625" style="62" customWidth="1"/>
    <col min="15869" max="15880" width="8.5703125" style="62" customWidth="1"/>
    <col min="15881" max="16123" width="11.42578125" style="62"/>
    <col min="16124" max="16124" width="32.28515625" style="62" customWidth="1"/>
    <col min="16125" max="16136" width="8.5703125" style="62" customWidth="1"/>
    <col min="16137" max="16378" width="11.42578125" style="62"/>
    <col min="16379" max="16384" width="11.42578125" style="62" customWidth="1"/>
  </cols>
  <sheetData>
    <row r="1" spans="1:26" ht="18.75" x14ac:dyDescent="0.25">
      <c r="A1" s="367">
        <v>1</v>
      </c>
      <c r="B1" s="28" t="s">
        <v>892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6" ht="21" x14ac:dyDescent="0.25">
      <c r="A2" s="367">
        <v>2</v>
      </c>
      <c r="B2" s="28" t="s">
        <v>839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6" s="9" customFormat="1" ht="18" customHeight="1" x14ac:dyDescent="0.25">
      <c r="A3" s="367">
        <v>3</v>
      </c>
      <c r="B3" s="32" t="s">
        <v>816</v>
      </c>
      <c r="C3" s="33"/>
      <c r="D3" s="33"/>
      <c r="E3" s="33"/>
      <c r="F3" s="33"/>
      <c r="G3" s="33"/>
      <c r="H3" s="11"/>
      <c r="I3" s="11"/>
      <c r="J3" s="11"/>
    </row>
    <row r="4" spans="1:26" s="9" customFormat="1" ht="19.5" thickBot="1" x14ac:dyDescent="0.35">
      <c r="A4" s="367">
        <v>4</v>
      </c>
      <c r="B4" s="365" t="s">
        <v>869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23.25" customHeight="1" thickTop="1" x14ac:dyDescent="0.25">
      <c r="A5" s="367">
        <v>5</v>
      </c>
      <c r="B5" s="410" t="s">
        <v>389</v>
      </c>
      <c r="C5" s="413" t="s">
        <v>0</v>
      </c>
      <c r="D5" s="413"/>
      <c r="E5" s="413"/>
      <c r="F5" s="432" t="s">
        <v>117</v>
      </c>
      <c r="G5" s="433"/>
      <c r="H5" s="434"/>
      <c r="I5" s="432" t="s">
        <v>118</v>
      </c>
      <c r="J5" s="433"/>
      <c r="K5" s="433"/>
      <c r="L5" s="432" t="s">
        <v>119</v>
      </c>
      <c r="M5" s="433"/>
      <c r="N5" s="433"/>
    </row>
    <row r="6" spans="1:26" ht="27.75" customHeight="1" thickBot="1" x14ac:dyDescent="0.3">
      <c r="A6" s="367">
        <v>6</v>
      </c>
      <c r="B6" s="411"/>
      <c r="C6" s="65" t="s">
        <v>0</v>
      </c>
      <c r="D6" s="66" t="s">
        <v>120</v>
      </c>
      <c r="E6" s="65" t="s">
        <v>390</v>
      </c>
      <c r="F6" s="67" t="s">
        <v>0</v>
      </c>
      <c r="G6" s="66" t="s">
        <v>120</v>
      </c>
      <c r="H6" s="68" t="s">
        <v>390</v>
      </c>
      <c r="I6" s="67" t="s">
        <v>0</v>
      </c>
      <c r="J6" s="66" t="s">
        <v>120</v>
      </c>
      <c r="K6" s="68" t="s">
        <v>390</v>
      </c>
      <c r="L6" s="65" t="s">
        <v>0</v>
      </c>
      <c r="M6" s="66" t="s">
        <v>120</v>
      </c>
      <c r="N6" s="65" t="s">
        <v>390</v>
      </c>
    </row>
    <row r="7" spans="1:26" ht="25.5" customHeight="1" thickTop="1" thickBot="1" x14ac:dyDescent="0.3">
      <c r="A7" s="367">
        <v>7</v>
      </c>
      <c r="B7" s="379" t="s">
        <v>0</v>
      </c>
      <c r="C7" s="69">
        <f>+D7+E7</f>
        <v>0</v>
      </c>
      <c r="D7" s="70">
        <f>SUM(D8:D10)</f>
        <v>0</v>
      </c>
      <c r="E7" s="71">
        <f>SUM(E8:E10)</f>
        <v>0</v>
      </c>
      <c r="F7" s="72">
        <f>+G7+H7</f>
        <v>0</v>
      </c>
      <c r="G7" s="70">
        <f>SUM(G8:G10)</f>
        <v>0</v>
      </c>
      <c r="H7" s="73">
        <f>SUM(H8:H10)</f>
        <v>0</v>
      </c>
      <c r="I7" s="72">
        <f>+J7+K7</f>
        <v>0</v>
      </c>
      <c r="J7" s="70">
        <f>SUM(J8:J10)</f>
        <v>0</v>
      </c>
      <c r="K7" s="73">
        <f>SUM(K8:K10)</f>
        <v>0</v>
      </c>
      <c r="L7" s="71">
        <f>+M7+N7</f>
        <v>0</v>
      </c>
      <c r="M7" s="70">
        <f>SUM(M8:M10)</f>
        <v>0</v>
      </c>
      <c r="N7" s="71">
        <f>SUM(N8:N10)</f>
        <v>0</v>
      </c>
    </row>
    <row r="8" spans="1:26" ht="25.5" customHeight="1" x14ac:dyDescent="0.25">
      <c r="A8" s="367">
        <v>8</v>
      </c>
      <c r="B8" s="342" t="s">
        <v>391</v>
      </c>
      <c r="C8" s="74">
        <f t="shared" ref="C8:C10" si="0">+D8+E8</f>
        <v>0</v>
      </c>
      <c r="D8" s="75">
        <f>+G8+J8+M8</f>
        <v>0</v>
      </c>
      <c r="E8" s="76">
        <f t="shared" ref="E8:E10" si="1">+H8+K8+N8</f>
        <v>0</v>
      </c>
      <c r="F8" s="77">
        <f>+G8+H8</f>
        <v>0</v>
      </c>
      <c r="G8" s="336"/>
      <c r="H8" s="337"/>
      <c r="I8" s="77">
        <f>+J8+K8</f>
        <v>0</v>
      </c>
      <c r="J8" s="336"/>
      <c r="K8" s="337"/>
      <c r="L8" s="77">
        <f>+M8+N8</f>
        <v>0</v>
      </c>
      <c r="M8" s="336"/>
      <c r="N8" s="340"/>
    </row>
    <row r="9" spans="1:26" ht="25.5" customHeight="1" x14ac:dyDescent="0.25">
      <c r="A9" s="367">
        <v>9</v>
      </c>
      <c r="B9" s="342" t="s">
        <v>392</v>
      </c>
      <c r="C9" s="74">
        <f t="shared" si="0"/>
        <v>0</v>
      </c>
      <c r="D9" s="75">
        <f t="shared" ref="D9:D10" si="2">+G9+J9+M9</f>
        <v>0</v>
      </c>
      <c r="E9" s="76">
        <f t="shared" si="1"/>
        <v>0</v>
      </c>
      <c r="F9" s="77">
        <f t="shared" ref="F9:F10" si="3">+G9+H9</f>
        <v>0</v>
      </c>
      <c r="G9" s="336"/>
      <c r="H9" s="337"/>
      <c r="I9" s="77">
        <f t="shared" ref="I9:I10" si="4">+J9+K9</f>
        <v>0</v>
      </c>
      <c r="J9" s="336"/>
      <c r="K9" s="337"/>
      <c r="L9" s="77">
        <f t="shared" ref="L9:L10" si="5">+M9+N9</f>
        <v>0</v>
      </c>
      <c r="M9" s="336"/>
      <c r="N9" s="340"/>
    </row>
    <row r="10" spans="1:26" ht="25.5" customHeight="1" thickBot="1" x14ac:dyDescent="0.3">
      <c r="A10" s="367">
        <v>10</v>
      </c>
      <c r="B10" s="343" t="s">
        <v>393</v>
      </c>
      <c r="C10" s="78">
        <f t="shared" si="0"/>
        <v>0</v>
      </c>
      <c r="D10" s="79">
        <f t="shared" si="2"/>
        <v>0</v>
      </c>
      <c r="E10" s="80">
        <f t="shared" si="1"/>
        <v>0</v>
      </c>
      <c r="F10" s="81">
        <f t="shared" si="3"/>
        <v>0</v>
      </c>
      <c r="G10" s="338"/>
      <c r="H10" s="339"/>
      <c r="I10" s="81">
        <f t="shared" si="4"/>
        <v>0</v>
      </c>
      <c r="J10" s="338"/>
      <c r="K10" s="339"/>
      <c r="L10" s="81">
        <f t="shared" si="5"/>
        <v>0</v>
      </c>
      <c r="M10" s="338"/>
      <c r="N10" s="341"/>
    </row>
    <row r="11" spans="1:26" ht="17.25" customHeight="1" thickTop="1" x14ac:dyDescent="0.25">
      <c r="A11" s="367">
        <v>11</v>
      </c>
      <c r="B11" s="454" t="s">
        <v>838</v>
      </c>
      <c r="C11" s="454"/>
      <c r="D11" s="454"/>
      <c r="E11" s="454"/>
      <c r="G11" s="82" t="str">
        <f>IF(G7&gt;('Cuadro 1'!G13),"**","")</f>
        <v/>
      </c>
      <c r="H11" s="82" t="str">
        <f>IF(H7&gt;('Cuadro 1'!H13),"**","")</f>
        <v/>
      </c>
      <c r="I11" s="83"/>
      <c r="J11" s="82" t="str">
        <f>IF(J7&gt;('Cuadro 1'!J13),"**","")</f>
        <v/>
      </c>
      <c r="K11" s="82" t="str">
        <f>IF(K7&gt;('Cuadro 1'!K13),"**","")</f>
        <v/>
      </c>
      <c r="L11" s="83"/>
      <c r="M11" s="82" t="str">
        <f>IF(M7&gt;('Cuadro 1'!M13),"**","")</f>
        <v/>
      </c>
      <c r="N11" s="82" t="str">
        <f>IF(N7&gt;('Cuadro 1'!N13),"**","")</f>
        <v/>
      </c>
    </row>
    <row r="12" spans="1:26" ht="18.75" customHeight="1" x14ac:dyDescent="0.25">
      <c r="A12" s="367">
        <v>13</v>
      </c>
      <c r="B12" s="455"/>
      <c r="C12" s="455"/>
      <c r="D12" s="455"/>
      <c r="E12" s="455"/>
      <c r="F12" s="453" t="str">
        <f>IF(OR(G11="**",H11="**",J11="**",K11="**",M11="**",N11="**"),"** = El total de estudiantes indicado, no puede ser mayor al total de la línea de Matrícula Final del Cuadro 1.","")</f>
        <v/>
      </c>
      <c r="G12" s="453"/>
      <c r="H12" s="453"/>
      <c r="I12" s="453"/>
      <c r="J12" s="453"/>
      <c r="K12" s="453"/>
      <c r="L12" s="453"/>
      <c r="M12" s="453"/>
      <c r="N12" s="453"/>
    </row>
    <row r="13" spans="1:26" ht="18.75" customHeight="1" x14ac:dyDescent="0.25">
      <c r="A13" s="367">
        <v>14</v>
      </c>
      <c r="B13" s="455"/>
      <c r="C13" s="455"/>
      <c r="D13" s="455"/>
      <c r="E13" s="455"/>
      <c r="F13" s="453"/>
      <c r="G13" s="453"/>
      <c r="H13" s="453"/>
      <c r="I13" s="453"/>
      <c r="J13" s="453"/>
      <c r="K13" s="453"/>
      <c r="L13" s="453"/>
      <c r="M13" s="453"/>
      <c r="N13" s="453"/>
    </row>
    <row r="14" spans="1:26" s="9" customFormat="1" ht="18" customHeight="1" x14ac:dyDescent="0.25">
      <c r="A14" s="367">
        <v>15</v>
      </c>
      <c r="B14" s="57" t="s">
        <v>394</v>
      </c>
      <c r="C14" s="58"/>
      <c r="D14" s="59"/>
      <c r="E14" s="59"/>
    </row>
    <row r="15" spans="1:26" s="9" customFormat="1" ht="21" customHeight="1" x14ac:dyDescent="0.25">
      <c r="A15" s="367">
        <v>16</v>
      </c>
      <c r="B15" s="444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6"/>
    </row>
    <row r="16" spans="1:26" s="9" customFormat="1" ht="21" customHeight="1" x14ac:dyDescent="0.25">
      <c r="A16" s="367"/>
      <c r="B16" s="447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9"/>
    </row>
    <row r="17" spans="1:14" s="9" customFormat="1" ht="21" customHeight="1" x14ac:dyDescent="0.25">
      <c r="A17" s="367"/>
      <c r="B17" s="447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9"/>
    </row>
    <row r="18" spans="1:14" s="9" customFormat="1" ht="21" customHeight="1" x14ac:dyDescent="0.25">
      <c r="A18" s="367"/>
      <c r="B18" s="447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9"/>
    </row>
    <row r="19" spans="1:14" ht="21" customHeight="1" x14ac:dyDescent="0.25">
      <c r="A19" s="367"/>
      <c r="B19" s="450"/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2"/>
    </row>
    <row r="20" spans="1:14" x14ac:dyDescent="0.25">
      <c r="A20" s="367"/>
    </row>
  </sheetData>
  <sheetProtection algorithmName="SHA-512" hashValue="8PAPrGZdFUH9+8dHQim7n98nNE+4Dr7L9BmFgr3uCXD8/CsPqC1r25rATCWS4J1koxAeBGxS24QUT3YvAbSSlQ==" saltValue="uE1rkcSBk9p6Jk5Wy7p6DQ==" spinCount="100000" sheet="1" objects="1" scenarios="1"/>
  <protectedRanges>
    <protectedRange sqref="J8:K10 M8:N10 G8:H10" name="Rango1_3_1"/>
  </protectedRanges>
  <mergeCells count="8">
    <mergeCell ref="B15:N19"/>
    <mergeCell ref="B5:B6"/>
    <mergeCell ref="C5:E5"/>
    <mergeCell ref="F5:H5"/>
    <mergeCell ref="I5:K5"/>
    <mergeCell ref="L5:N5"/>
    <mergeCell ref="F12:N13"/>
    <mergeCell ref="B11:E13"/>
  </mergeCells>
  <conditionalFormatting sqref="C8:F10">
    <cfRule type="cellIs" dxfId="10" priority="2" operator="equal">
      <formula>0</formula>
    </cfRule>
  </conditionalFormatting>
  <conditionalFormatting sqref="C7:N7">
    <cfRule type="cellIs" dxfId="9" priority="4" operator="equal">
      <formula>0</formula>
    </cfRule>
  </conditionalFormatting>
  <conditionalFormatting sqref="F12:N13">
    <cfRule type="notContainsBlanks" dxfId="8" priority="1">
      <formula>LEN(TRIM(F12))&gt;0</formula>
    </cfRule>
  </conditionalFormatting>
  <conditionalFormatting sqref="I8:I10">
    <cfRule type="cellIs" dxfId="6" priority="5" operator="equal">
      <formula>0</formula>
    </cfRule>
  </conditionalFormatting>
  <conditionalFormatting sqref="L8:L10">
    <cfRule type="cellIs" dxfId="5" priority="8" operator="equal">
      <formula>0</formula>
    </cfRule>
  </conditionalFormatting>
  <dataValidations count="2">
    <dataValidation allowBlank="1" showErrorMessage="1" prompt="Sólo para Instituciones PRIVADAS." sqref="C7:N10" xr:uid="{00000000-0002-0000-0D00-000000000000}"/>
    <dataValidation allowBlank="1" showInputMessage="1" showErrorMessage="1" prompt="Sólo para Instituciones PRIVADAS." sqref="IW8:IX10 SS8:ST10 ACO8:ACP10 AMK8:AML10 AWG8:AWH10 BGC8:BGD10 BPY8:BPZ10 BZU8:BZV10 CJQ8:CJR10 CTM8:CTN10 DDI8:DDJ10 DNE8:DNF10 DXA8:DXB10 EGW8:EGX10 EQS8:EQT10 FAO8:FAP10 FKK8:FKL10 FUG8:FUH10 GEC8:GED10 GNY8:GNZ10 GXU8:GXV10 HHQ8:HHR10 HRM8:HRN10 IBI8:IBJ10 ILE8:ILF10 IVA8:IVB10 JEW8:JEX10 JOS8:JOT10 JYO8:JYP10 KIK8:KIL10 KSG8:KSH10 LCC8:LCD10 LLY8:LLZ10 LVU8:LVV10 MFQ8:MFR10 MPM8:MPN10 MZI8:MZJ10 NJE8:NJF10 NTA8:NTB10 OCW8:OCX10 OMS8:OMT10 OWO8:OWP10 PGK8:PGL10 PQG8:PQH10 QAC8:QAD10 QJY8:QJZ10 QTU8:QTV10 RDQ8:RDR10 RNM8:RNN10 RXI8:RXJ10 SHE8:SHF10 SRA8:SRB10 TAW8:TAX10 TKS8:TKT10 TUO8:TUP10 UEK8:UEL10 UOG8:UOH10 UYC8:UYD10 VHY8:VHZ10 VRU8:VRV10 WBQ8:WBR10 WLM8:WLN10 WVI8:WVJ10 IW65531:IX65532 SS65531:ST65532 ACO65531:ACP65532 AMK65531:AML65532 AWG65531:AWH65532 BGC65531:BGD65532 BPY65531:BPZ65532 BZU65531:BZV65532 CJQ65531:CJR65532 CTM65531:CTN65532 DDI65531:DDJ65532 DNE65531:DNF65532 DXA65531:DXB65532 EGW65531:EGX65532 EQS65531:EQT65532 FAO65531:FAP65532 FKK65531:FKL65532 FUG65531:FUH65532 GEC65531:GED65532 GNY65531:GNZ65532 GXU65531:GXV65532 HHQ65531:HHR65532 HRM65531:HRN65532 IBI65531:IBJ65532 ILE65531:ILF65532 IVA65531:IVB65532 JEW65531:JEX65532 JOS65531:JOT65532 JYO65531:JYP65532 KIK65531:KIL65532 KSG65531:KSH65532 LCC65531:LCD65532 LLY65531:LLZ65532 LVU65531:LVV65532 MFQ65531:MFR65532 MPM65531:MPN65532 MZI65531:MZJ65532 NJE65531:NJF65532 NTA65531:NTB65532 OCW65531:OCX65532 OMS65531:OMT65532 OWO65531:OWP65532 PGK65531:PGL65532 PQG65531:PQH65532 QAC65531:QAD65532 QJY65531:QJZ65532 QTU65531:QTV65532 RDQ65531:RDR65532 RNM65531:RNN65532 RXI65531:RXJ65532 SHE65531:SHF65532 SRA65531:SRB65532 TAW65531:TAX65532 TKS65531:TKT65532 TUO65531:TUP65532 UEK65531:UEL65532 UOG65531:UOH65532 UYC65531:UYD65532 VHY65531:VHZ65532 VRU65531:VRV65532 WBQ65531:WBR65532 WLM65531:WLN65532 WVI65531:WVJ65532 IW131067:IX131068 SS131067:ST131068 ACO131067:ACP131068 AMK131067:AML131068 AWG131067:AWH131068 BGC131067:BGD131068 BPY131067:BPZ131068 BZU131067:BZV131068 CJQ131067:CJR131068 CTM131067:CTN131068 DDI131067:DDJ131068 DNE131067:DNF131068 DXA131067:DXB131068 EGW131067:EGX131068 EQS131067:EQT131068 FAO131067:FAP131068 FKK131067:FKL131068 FUG131067:FUH131068 GEC131067:GED131068 GNY131067:GNZ131068 GXU131067:GXV131068 HHQ131067:HHR131068 HRM131067:HRN131068 IBI131067:IBJ131068 ILE131067:ILF131068 IVA131067:IVB131068 JEW131067:JEX131068 JOS131067:JOT131068 JYO131067:JYP131068 KIK131067:KIL131068 KSG131067:KSH131068 LCC131067:LCD131068 LLY131067:LLZ131068 LVU131067:LVV131068 MFQ131067:MFR131068 MPM131067:MPN131068 MZI131067:MZJ131068 NJE131067:NJF131068 NTA131067:NTB131068 OCW131067:OCX131068 OMS131067:OMT131068 OWO131067:OWP131068 PGK131067:PGL131068 PQG131067:PQH131068 QAC131067:QAD131068 QJY131067:QJZ131068 QTU131067:QTV131068 RDQ131067:RDR131068 RNM131067:RNN131068 RXI131067:RXJ131068 SHE131067:SHF131068 SRA131067:SRB131068 TAW131067:TAX131068 TKS131067:TKT131068 TUO131067:TUP131068 UEK131067:UEL131068 UOG131067:UOH131068 UYC131067:UYD131068 VHY131067:VHZ131068 VRU131067:VRV131068 WBQ131067:WBR131068 WLM131067:WLN131068 WVI131067:WVJ131068 IW196603:IX196604 SS196603:ST196604 ACO196603:ACP196604 AMK196603:AML196604 AWG196603:AWH196604 BGC196603:BGD196604 BPY196603:BPZ196604 BZU196603:BZV196604 CJQ196603:CJR196604 CTM196603:CTN196604 DDI196603:DDJ196604 DNE196603:DNF196604 DXA196603:DXB196604 EGW196603:EGX196604 EQS196603:EQT196604 FAO196603:FAP196604 FKK196603:FKL196604 FUG196603:FUH196604 GEC196603:GED196604 GNY196603:GNZ196604 GXU196603:GXV196604 HHQ196603:HHR196604 HRM196603:HRN196604 IBI196603:IBJ196604 ILE196603:ILF196604 IVA196603:IVB196604 JEW196603:JEX196604 JOS196603:JOT196604 JYO196603:JYP196604 KIK196603:KIL196604 KSG196603:KSH196604 LCC196603:LCD196604 LLY196603:LLZ196604 LVU196603:LVV196604 MFQ196603:MFR196604 MPM196603:MPN196604 MZI196603:MZJ196604 NJE196603:NJF196604 NTA196603:NTB196604 OCW196603:OCX196604 OMS196603:OMT196604 OWO196603:OWP196604 PGK196603:PGL196604 PQG196603:PQH196604 QAC196603:QAD196604 QJY196603:QJZ196604 QTU196603:QTV196604 RDQ196603:RDR196604 RNM196603:RNN196604 RXI196603:RXJ196604 SHE196603:SHF196604 SRA196603:SRB196604 TAW196603:TAX196604 TKS196603:TKT196604 TUO196603:TUP196604 UEK196603:UEL196604 UOG196603:UOH196604 UYC196603:UYD196604 VHY196603:VHZ196604 VRU196603:VRV196604 WBQ196603:WBR196604 WLM196603:WLN196604 WVI196603:WVJ196604 IW262139:IX262140 SS262139:ST262140 ACO262139:ACP262140 AMK262139:AML262140 AWG262139:AWH262140 BGC262139:BGD262140 BPY262139:BPZ262140 BZU262139:BZV262140 CJQ262139:CJR262140 CTM262139:CTN262140 DDI262139:DDJ262140 DNE262139:DNF262140 DXA262139:DXB262140 EGW262139:EGX262140 EQS262139:EQT262140 FAO262139:FAP262140 FKK262139:FKL262140 FUG262139:FUH262140 GEC262139:GED262140 GNY262139:GNZ262140 GXU262139:GXV262140 HHQ262139:HHR262140 HRM262139:HRN262140 IBI262139:IBJ262140 ILE262139:ILF262140 IVA262139:IVB262140 JEW262139:JEX262140 JOS262139:JOT262140 JYO262139:JYP262140 KIK262139:KIL262140 KSG262139:KSH262140 LCC262139:LCD262140 LLY262139:LLZ262140 LVU262139:LVV262140 MFQ262139:MFR262140 MPM262139:MPN262140 MZI262139:MZJ262140 NJE262139:NJF262140 NTA262139:NTB262140 OCW262139:OCX262140 OMS262139:OMT262140 OWO262139:OWP262140 PGK262139:PGL262140 PQG262139:PQH262140 QAC262139:QAD262140 QJY262139:QJZ262140 QTU262139:QTV262140 RDQ262139:RDR262140 RNM262139:RNN262140 RXI262139:RXJ262140 SHE262139:SHF262140 SRA262139:SRB262140 TAW262139:TAX262140 TKS262139:TKT262140 TUO262139:TUP262140 UEK262139:UEL262140 UOG262139:UOH262140 UYC262139:UYD262140 VHY262139:VHZ262140 VRU262139:VRV262140 WBQ262139:WBR262140 WLM262139:WLN262140 WVI262139:WVJ262140 IW327675:IX327676 SS327675:ST327676 ACO327675:ACP327676 AMK327675:AML327676 AWG327675:AWH327676 BGC327675:BGD327676 BPY327675:BPZ327676 BZU327675:BZV327676 CJQ327675:CJR327676 CTM327675:CTN327676 DDI327675:DDJ327676 DNE327675:DNF327676 DXA327675:DXB327676 EGW327675:EGX327676 EQS327675:EQT327676 FAO327675:FAP327676 FKK327675:FKL327676 FUG327675:FUH327676 GEC327675:GED327676 GNY327675:GNZ327676 GXU327675:GXV327676 HHQ327675:HHR327676 HRM327675:HRN327676 IBI327675:IBJ327676 ILE327675:ILF327676 IVA327675:IVB327676 JEW327675:JEX327676 JOS327675:JOT327676 JYO327675:JYP327676 KIK327675:KIL327676 KSG327675:KSH327676 LCC327675:LCD327676 LLY327675:LLZ327676 LVU327675:LVV327676 MFQ327675:MFR327676 MPM327675:MPN327676 MZI327675:MZJ327676 NJE327675:NJF327676 NTA327675:NTB327676 OCW327675:OCX327676 OMS327675:OMT327676 OWO327675:OWP327676 PGK327675:PGL327676 PQG327675:PQH327676 QAC327675:QAD327676 QJY327675:QJZ327676 QTU327675:QTV327676 RDQ327675:RDR327676 RNM327675:RNN327676 RXI327675:RXJ327676 SHE327675:SHF327676 SRA327675:SRB327676 TAW327675:TAX327676 TKS327675:TKT327676 TUO327675:TUP327676 UEK327675:UEL327676 UOG327675:UOH327676 UYC327675:UYD327676 VHY327675:VHZ327676 VRU327675:VRV327676 WBQ327675:WBR327676 WLM327675:WLN327676 WVI327675:WVJ327676 IW393211:IX393212 SS393211:ST393212 ACO393211:ACP393212 AMK393211:AML393212 AWG393211:AWH393212 BGC393211:BGD393212 BPY393211:BPZ393212 BZU393211:BZV393212 CJQ393211:CJR393212 CTM393211:CTN393212 DDI393211:DDJ393212 DNE393211:DNF393212 DXA393211:DXB393212 EGW393211:EGX393212 EQS393211:EQT393212 FAO393211:FAP393212 FKK393211:FKL393212 FUG393211:FUH393212 GEC393211:GED393212 GNY393211:GNZ393212 GXU393211:GXV393212 HHQ393211:HHR393212 HRM393211:HRN393212 IBI393211:IBJ393212 ILE393211:ILF393212 IVA393211:IVB393212 JEW393211:JEX393212 JOS393211:JOT393212 JYO393211:JYP393212 KIK393211:KIL393212 KSG393211:KSH393212 LCC393211:LCD393212 LLY393211:LLZ393212 LVU393211:LVV393212 MFQ393211:MFR393212 MPM393211:MPN393212 MZI393211:MZJ393212 NJE393211:NJF393212 NTA393211:NTB393212 OCW393211:OCX393212 OMS393211:OMT393212 OWO393211:OWP393212 PGK393211:PGL393212 PQG393211:PQH393212 QAC393211:QAD393212 QJY393211:QJZ393212 QTU393211:QTV393212 RDQ393211:RDR393212 RNM393211:RNN393212 RXI393211:RXJ393212 SHE393211:SHF393212 SRA393211:SRB393212 TAW393211:TAX393212 TKS393211:TKT393212 TUO393211:TUP393212 UEK393211:UEL393212 UOG393211:UOH393212 UYC393211:UYD393212 VHY393211:VHZ393212 VRU393211:VRV393212 WBQ393211:WBR393212 WLM393211:WLN393212 WVI393211:WVJ393212 IW458747:IX458748 SS458747:ST458748 ACO458747:ACP458748 AMK458747:AML458748 AWG458747:AWH458748 BGC458747:BGD458748 BPY458747:BPZ458748 BZU458747:BZV458748 CJQ458747:CJR458748 CTM458747:CTN458748 DDI458747:DDJ458748 DNE458747:DNF458748 DXA458747:DXB458748 EGW458747:EGX458748 EQS458747:EQT458748 FAO458747:FAP458748 FKK458747:FKL458748 FUG458747:FUH458748 GEC458747:GED458748 GNY458747:GNZ458748 GXU458747:GXV458748 HHQ458747:HHR458748 HRM458747:HRN458748 IBI458747:IBJ458748 ILE458747:ILF458748 IVA458747:IVB458748 JEW458747:JEX458748 JOS458747:JOT458748 JYO458747:JYP458748 KIK458747:KIL458748 KSG458747:KSH458748 LCC458747:LCD458748 LLY458747:LLZ458748 LVU458747:LVV458748 MFQ458747:MFR458748 MPM458747:MPN458748 MZI458747:MZJ458748 NJE458747:NJF458748 NTA458747:NTB458748 OCW458747:OCX458748 OMS458747:OMT458748 OWO458747:OWP458748 PGK458747:PGL458748 PQG458747:PQH458748 QAC458747:QAD458748 QJY458747:QJZ458748 QTU458747:QTV458748 RDQ458747:RDR458748 RNM458747:RNN458748 RXI458747:RXJ458748 SHE458747:SHF458748 SRA458747:SRB458748 TAW458747:TAX458748 TKS458747:TKT458748 TUO458747:TUP458748 UEK458747:UEL458748 UOG458747:UOH458748 UYC458747:UYD458748 VHY458747:VHZ458748 VRU458747:VRV458748 WBQ458747:WBR458748 WLM458747:WLN458748 WVI458747:WVJ458748 IW524283:IX524284 SS524283:ST524284 ACO524283:ACP524284 AMK524283:AML524284 AWG524283:AWH524284 BGC524283:BGD524284 BPY524283:BPZ524284 BZU524283:BZV524284 CJQ524283:CJR524284 CTM524283:CTN524284 DDI524283:DDJ524284 DNE524283:DNF524284 DXA524283:DXB524284 EGW524283:EGX524284 EQS524283:EQT524284 FAO524283:FAP524284 FKK524283:FKL524284 FUG524283:FUH524284 GEC524283:GED524284 GNY524283:GNZ524284 GXU524283:GXV524284 HHQ524283:HHR524284 HRM524283:HRN524284 IBI524283:IBJ524284 ILE524283:ILF524284 IVA524283:IVB524284 JEW524283:JEX524284 JOS524283:JOT524284 JYO524283:JYP524284 KIK524283:KIL524284 KSG524283:KSH524284 LCC524283:LCD524284 LLY524283:LLZ524284 LVU524283:LVV524284 MFQ524283:MFR524284 MPM524283:MPN524284 MZI524283:MZJ524284 NJE524283:NJF524284 NTA524283:NTB524284 OCW524283:OCX524284 OMS524283:OMT524284 OWO524283:OWP524284 PGK524283:PGL524284 PQG524283:PQH524284 QAC524283:QAD524284 QJY524283:QJZ524284 QTU524283:QTV524284 RDQ524283:RDR524284 RNM524283:RNN524284 RXI524283:RXJ524284 SHE524283:SHF524284 SRA524283:SRB524284 TAW524283:TAX524284 TKS524283:TKT524284 TUO524283:TUP524284 UEK524283:UEL524284 UOG524283:UOH524284 UYC524283:UYD524284 VHY524283:VHZ524284 VRU524283:VRV524284 WBQ524283:WBR524284 WLM524283:WLN524284 WVI524283:WVJ524284 IW589819:IX589820 SS589819:ST589820 ACO589819:ACP589820 AMK589819:AML589820 AWG589819:AWH589820 BGC589819:BGD589820 BPY589819:BPZ589820 BZU589819:BZV589820 CJQ589819:CJR589820 CTM589819:CTN589820 DDI589819:DDJ589820 DNE589819:DNF589820 DXA589819:DXB589820 EGW589819:EGX589820 EQS589819:EQT589820 FAO589819:FAP589820 FKK589819:FKL589820 FUG589819:FUH589820 GEC589819:GED589820 GNY589819:GNZ589820 GXU589819:GXV589820 HHQ589819:HHR589820 HRM589819:HRN589820 IBI589819:IBJ589820 ILE589819:ILF589820 IVA589819:IVB589820 JEW589819:JEX589820 JOS589819:JOT589820 JYO589819:JYP589820 KIK589819:KIL589820 KSG589819:KSH589820 LCC589819:LCD589820 LLY589819:LLZ589820 LVU589819:LVV589820 MFQ589819:MFR589820 MPM589819:MPN589820 MZI589819:MZJ589820 NJE589819:NJF589820 NTA589819:NTB589820 OCW589819:OCX589820 OMS589819:OMT589820 OWO589819:OWP589820 PGK589819:PGL589820 PQG589819:PQH589820 QAC589819:QAD589820 QJY589819:QJZ589820 QTU589819:QTV589820 RDQ589819:RDR589820 RNM589819:RNN589820 RXI589819:RXJ589820 SHE589819:SHF589820 SRA589819:SRB589820 TAW589819:TAX589820 TKS589819:TKT589820 TUO589819:TUP589820 UEK589819:UEL589820 UOG589819:UOH589820 UYC589819:UYD589820 VHY589819:VHZ589820 VRU589819:VRV589820 WBQ589819:WBR589820 WLM589819:WLN589820 WVI589819:WVJ589820 IW655355:IX655356 SS655355:ST655356 ACO655355:ACP655356 AMK655355:AML655356 AWG655355:AWH655356 BGC655355:BGD655356 BPY655355:BPZ655356 BZU655355:BZV655356 CJQ655355:CJR655356 CTM655355:CTN655356 DDI655355:DDJ655356 DNE655355:DNF655356 DXA655355:DXB655356 EGW655355:EGX655356 EQS655355:EQT655356 FAO655355:FAP655356 FKK655355:FKL655356 FUG655355:FUH655356 GEC655355:GED655356 GNY655355:GNZ655356 GXU655355:GXV655356 HHQ655355:HHR655356 HRM655355:HRN655356 IBI655355:IBJ655356 ILE655355:ILF655356 IVA655355:IVB655356 JEW655355:JEX655356 JOS655355:JOT655356 JYO655355:JYP655356 KIK655355:KIL655356 KSG655355:KSH655356 LCC655355:LCD655356 LLY655355:LLZ655356 LVU655355:LVV655356 MFQ655355:MFR655356 MPM655355:MPN655356 MZI655355:MZJ655356 NJE655355:NJF655356 NTA655355:NTB655356 OCW655355:OCX655356 OMS655355:OMT655356 OWO655355:OWP655356 PGK655355:PGL655356 PQG655355:PQH655356 QAC655355:QAD655356 QJY655355:QJZ655356 QTU655355:QTV655356 RDQ655355:RDR655356 RNM655355:RNN655356 RXI655355:RXJ655356 SHE655355:SHF655356 SRA655355:SRB655356 TAW655355:TAX655356 TKS655355:TKT655356 TUO655355:TUP655356 UEK655355:UEL655356 UOG655355:UOH655356 UYC655355:UYD655356 VHY655355:VHZ655356 VRU655355:VRV655356 WBQ655355:WBR655356 WLM655355:WLN655356 WVI655355:WVJ655356 IW720891:IX720892 SS720891:ST720892 ACO720891:ACP720892 AMK720891:AML720892 AWG720891:AWH720892 BGC720891:BGD720892 BPY720891:BPZ720892 BZU720891:BZV720892 CJQ720891:CJR720892 CTM720891:CTN720892 DDI720891:DDJ720892 DNE720891:DNF720892 DXA720891:DXB720892 EGW720891:EGX720892 EQS720891:EQT720892 FAO720891:FAP720892 FKK720891:FKL720892 FUG720891:FUH720892 GEC720891:GED720892 GNY720891:GNZ720892 GXU720891:GXV720892 HHQ720891:HHR720892 HRM720891:HRN720892 IBI720891:IBJ720892 ILE720891:ILF720892 IVA720891:IVB720892 JEW720891:JEX720892 JOS720891:JOT720892 JYO720891:JYP720892 KIK720891:KIL720892 KSG720891:KSH720892 LCC720891:LCD720892 LLY720891:LLZ720892 LVU720891:LVV720892 MFQ720891:MFR720892 MPM720891:MPN720892 MZI720891:MZJ720892 NJE720891:NJF720892 NTA720891:NTB720892 OCW720891:OCX720892 OMS720891:OMT720892 OWO720891:OWP720892 PGK720891:PGL720892 PQG720891:PQH720892 QAC720891:QAD720892 QJY720891:QJZ720892 QTU720891:QTV720892 RDQ720891:RDR720892 RNM720891:RNN720892 RXI720891:RXJ720892 SHE720891:SHF720892 SRA720891:SRB720892 TAW720891:TAX720892 TKS720891:TKT720892 TUO720891:TUP720892 UEK720891:UEL720892 UOG720891:UOH720892 UYC720891:UYD720892 VHY720891:VHZ720892 VRU720891:VRV720892 WBQ720891:WBR720892 WLM720891:WLN720892 WVI720891:WVJ720892 IW786427:IX786428 SS786427:ST786428 ACO786427:ACP786428 AMK786427:AML786428 AWG786427:AWH786428 BGC786427:BGD786428 BPY786427:BPZ786428 BZU786427:BZV786428 CJQ786427:CJR786428 CTM786427:CTN786428 DDI786427:DDJ786428 DNE786427:DNF786428 DXA786427:DXB786428 EGW786427:EGX786428 EQS786427:EQT786428 FAO786427:FAP786428 FKK786427:FKL786428 FUG786427:FUH786428 GEC786427:GED786428 GNY786427:GNZ786428 GXU786427:GXV786428 HHQ786427:HHR786428 HRM786427:HRN786428 IBI786427:IBJ786428 ILE786427:ILF786428 IVA786427:IVB786428 JEW786427:JEX786428 JOS786427:JOT786428 JYO786427:JYP786428 KIK786427:KIL786428 KSG786427:KSH786428 LCC786427:LCD786428 LLY786427:LLZ786428 LVU786427:LVV786428 MFQ786427:MFR786428 MPM786427:MPN786428 MZI786427:MZJ786428 NJE786427:NJF786428 NTA786427:NTB786428 OCW786427:OCX786428 OMS786427:OMT786428 OWO786427:OWP786428 PGK786427:PGL786428 PQG786427:PQH786428 QAC786427:QAD786428 QJY786427:QJZ786428 QTU786427:QTV786428 RDQ786427:RDR786428 RNM786427:RNN786428 RXI786427:RXJ786428 SHE786427:SHF786428 SRA786427:SRB786428 TAW786427:TAX786428 TKS786427:TKT786428 TUO786427:TUP786428 UEK786427:UEL786428 UOG786427:UOH786428 UYC786427:UYD786428 VHY786427:VHZ786428 VRU786427:VRV786428 WBQ786427:WBR786428 WLM786427:WLN786428 WVI786427:WVJ786428 IW851963:IX851964 SS851963:ST851964 ACO851963:ACP851964 AMK851963:AML851964 AWG851963:AWH851964 BGC851963:BGD851964 BPY851963:BPZ851964 BZU851963:BZV851964 CJQ851963:CJR851964 CTM851963:CTN851964 DDI851963:DDJ851964 DNE851963:DNF851964 DXA851963:DXB851964 EGW851963:EGX851964 EQS851963:EQT851964 FAO851963:FAP851964 FKK851963:FKL851964 FUG851963:FUH851964 GEC851963:GED851964 GNY851963:GNZ851964 GXU851963:GXV851964 HHQ851963:HHR851964 HRM851963:HRN851964 IBI851963:IBJ851964 ILE851963:ILF851964 IVA851963:IVB851964 JEW851963:JEX851964 JOS851963:JOT851964 JYO851963:JYP851964 KIK851963:KIL851964 KSG851963:KSH851964 LCC851963:LCD851964 LLY851963:LLZ851964 LVU851963:LVV851964 MFQ851963:MFR851964 MPM851963:MPN851964 MZI851963:MZJ851964 NJE851963:NJF851964 NTA851963:NTB851964 OCW851963:OCX851964 OMS851963:OMT851964 OWO851963:OWP851964 PGK851963:PGL851964 PQG851963:PQH851964 QAC851963:QAD851964 QJY851963:QJZ851964 QTU851963:QTV851964 RDQ851963:RDR851964 RNM851963:RNN851964 RXI851963:RXJ851964 SHE851963:SHF851964 SRA851963:SRB851964 TAW851963:TAX851964 TKS851963:TKT851964 TUO851963:TUP851964 UEK851963:UEL851964 UOG851963:UOH851964 UYC851963:UYD851964 VHY851963:VHZ851964 VRU851963:VRV851964 WBQ851963:WBR851964 WLM851963:WLN851964 WVI851963:WVJ851964 IW917499:IX917500 SS917499:ST917500 ACO917499:ACP917500 AMK917499:AML917500 AWG917499:AWH917500 BGC917499:BGD917500 BPY917499:BPZ917500 BZU917499:BZV917500 CJQ917499:CJR917500 CTM917499:CTN917500 DDI917499:DDJ917500 DNE917499:DNF917500 DXA917499:DXB917500 EGW917499:EGX917500 EQS917499:EQT917500 FAO917499:FAP917500 FKK917499:FKL917500 FUG917499:FUH917500 GEC917499:GED917500 GNY917499:GNZ917500 GXU917499:GXV917500 HHQ917499:HHR917500 HRM917499:HRN917500 IBI917499:IBJ917500 ILE917499:ILF917500 IVA917499:IVB917500 JEW917499:JEX917500 JOS917499:JOT917500 JYO917499:JYP917500 KIK917499:KIL917500 KSG917499:KSH917500 LCC917499:LCD917500 LLY917499:LLZ917500 LVU917499:LVV917500 MFQ917499:MFR917500 MPM917499:MPN917500 MZI917499:MZJ917500 NJE917499:NJF917500 NTA917499:NTB917500 OCW917499:OCX917500 OMS917499:OMT917500 OWO917499:OWP917500 PGK917499:PGL917500 PQG917499:PQH917500 QAC917499:QAD917500 QJY917499:QJZ917500 QTU917499:QTV917500 RDQ917499:RDR917500 RNM917499:RNN917500 RXI917499:RXJ917500 SHE917499:SHF917500 SRA917499:SRB917500 TAW917499:TAX917500 TKS917499:TKT917500 TUO917499:TUP917500 UEK917499:UEL917500 UOG917499:UOH917500 UYC917499:UYD917500 VHY917499:VHZ917500 VRU917499:VRV917500 WBQ917499:WBR917500 WLM917499:WLN917500 WVI917499:WVJ917500 IW983035:IX983036 SS983035:ST983036 ACO983035:ACP983036 AMK983035:AML983036 AWG983035:AWH983036 BGC983035:BGD983036 BPY983035:BPZ983036 BZU983035:BZV983036 CJQ983035:CJR983036 CTM983035:CTN983036 DDI983035:DDJ983036 DNE983035:DNF983036 DXA983035:DXB983036 EGW983035:EGX983036 EQS983035:EQT983036 FAO983035:FAP983036 FKK983035:FKL983036 FUG983035:FUH983036 GEC983035:GED983036 GNY983035:GNZ983036 GXU983035:GXV983036 HHQ983035:HHR983036 HRM983035:HRN983036 IBI983035:IBJ983036 ILE983035:ILF983036 IVA983035:IVB983036 JEW983035:JEX983036 JOS983035:JOT983036 JYO983035:JYP983036 KIK983035:KIL983036 KSG983035:KSH983036 LCC983035:LCD983036 LLY983035:LLZ983036 LVU983035:LVV983036 MFQ983035:MFR983036 MPM983035:MPN983036 MZI983035:MZJ983036 NJE983035:NJF983036 NTA983035:NTB983036 OCW983035:OCX983036 OMS983035:OMT983036 OWO983035:OWP983036 PGK983035:PGL983036 PQG983035:PQH983036 QAC983035:QAD983036 QJY983035:QJZ983036 QTU983035:QTV983036 RDQ983035:RDR983036 RNM983035:RNN983036 RXI983035:RXJ983036 SHE983035:SHF983036 SRA983035:SRB983036 TAW983035:TAX983036 TKS983035:TKT983036 TUO983035:TUP983036 UEK983035:UEL983036 UOG983035:UOH983036 UYC983035:UYD983036 VHY983035:VHZ983036 VRU983035:VRV983036 WBQ983035:WBR983036 WLM983035:WLN983036 WVI983035:WVJ983036 WBT983041:WBU983042 JC65537:JD65538 SY65537:SZ65538 ACU65537:ACV65538 AMQ65537:AMR65538 AWM65537:AWN65538 BGI65537:BGJ65538 BQE65537:BQF65538 CAA65537:CAB65538 CJW65537:CJX65538 CTS65537:CTT65538 DDO65537:DDP65538 DNK65537:DNL65538 DXG65537:DXH65538 EHC65537:EHD65538 EQY65537:EQZ65538 FAU65537:FAV65538 FKQ65537:FKR65538 FUM65537:FUN65538 GEI65537:GEJ65538 GOE65537:GOF65538 GYA65537:GYB65538 HHW65537:HHX65538 HRS65537:HRT65538 IBO65537:IBP65538 ILK65537:ILL65538 IVG65537:IVH65538 JFC65537:JFD65538 JOY65537:JOZ65538 JYU65537:JYV65538 KIQ65537:KIR65538 KSM65537:KSN65538 LCI65537:LCJ65538 LME65537:LMF65538 LWA65537:LWB65538 MFW65537:MFX65538 MPS65537:MPT65538 MZO65537:MZP65538 NJK65537:NJL65538 NTG65537:NTH65538 ODC65537:ODD65538 OMY65537:OMZ65538 OWU65537:OWV65538 PGQ65537:PGR65538 PQM65537:PQN65538 QAI65537:QAJ65538 QKE65537:QKF65538 QUA65537:QUB65538 RDW65537:RDX65538 RNS65537:RNT65538 RXO65537:RXP65538 SHK65537:SHL65538 SRG65537:SRH65538 TBC65537:TBD65538 TKY65537:TKZ65538 TUU65537:TUV65538 UEQ65537:UER65538 UOM65537:UON65538 UYI65537:UYJ65538 VIE65537:VIF65538 VSA65537:VSB65538 WBW65537:WBX65538 WLS65537:WLT65538 WVO65537:WVP65538 JC131073:JD131074 SY131073:SZ131074 ACU131073:ACV131074 AMQ131073:AMR131074 AWM131073:AWN131074 BGI131073:BGJ131074 BQE131073:BQF131074 CAA131073:CAB131074 CJW131073:CJX131074 CTS131073:CTT131074 DDO131073:DDP131074 DNK131073:DNL131074 DXG131073:DXH131074 EHC131073:EHD131074 EQY131073:EQZ131074 FAU131073:FAV131074 FKQ131073:FKR131074 FUM131073:FUN131074 GEI131073:GEJ131074 GOE131073:GOF131074 GYA131073:GYB131074 HHW131073:HHX131074 HRS131073:HRT131074 IBO131073:IBP131074 ILK131073:ILL131074 IVG131073:IVH131074 JFC131073:JFD131074 JOY131073:JOZ131074 JYU131073:JYV131074 KIQ131073:KIR131074 KSM131073:KSN131074 LCI131073:LCJ131074 LME131073:LMF131074 LWA131073:LWB131074 MFW131073:MFX131074 MPS131073:MPT131074 MZO131073:MZP131074 NJK131073:NJL131074 NTG131073:NTH131074 ODC131073:ODD131074 OMY131073:OMZ131074 OWU131073:OWV131074 PGQ131073:PGR131074 PQM131073:PQN131074 QAI131073:QAJ131074 QKE131073:QKF131074 QUA131073:QUB131074 RDW131073:RDX131074 RNS131073:RNT131074 RXO131073:RXP131074 SHK131073:SHL131074 SRG131073:SRH131074 TBC131073:TBD131074 TKY131073:TKZ131074 TUU131073:TUV131074 UEQ131073:UER131074 UOM131073:UON131074 UYI131073:UYJ131074 VIE131073:VIF131074 VSA131073:VSB131074 WBW131073:WBX131074 WLS131073:WLT131074 WVO131073:WVP131074 JC196609:JD196610 SY196609:SZ196610 ACU196609:ACV196610 AMQ196609:AMR196610 AWM196609:AWN196610 BGI196609:BGJ196610 BQE196609:BQF196610 CAA196609:CAB196610 CJW196609:CJX196610 CTS196609:CTT196610 DDO196609:DDP196610 DNK196609:DNL196610 DXG196609:DXH196610 EHC196609:EHD196610 EQY196609:EQZ196610 FAU196609:FAV196610 FKQ196609:FKR196610 FUM196609:FUN196610 GEI196609:GEJ196610 GOE196609:GOF196610 GYA196609:GYB196610 HHW196609:HHX196610 HRS196609:HRT196610 IBO196609:IBP196610 ILK196609:ILL196610 IVG196609:IVH196610 JFC196609:JFD196610 JOY196609:JOZ196610 JYU196609:JYV196610 KIQ196609:KIR196610 KSM196609:KSN196610 LCI196609:LCJ196610 LME196609:LMF196610 LWA196609:LWB196610 MFW196609:MFX196610 MPS196609:MPT196610 MZO196609:MZP196610 NJK196609:NJL196610 NTG196609:NTH196610 ODC196609:ODD196610 OMY196609:OMZ196610 OWU196609:OWV196610 PGQ196609:PGR196610 PQM196609:PQN196610 QAI196609:QAJ196610 QKE196609:QKF196610 QUA196609:QUB196610 RDW196609:RDX196610 RNS196609:RNT196610 RXO196609:RXP196610 SHK196609:SHL196610 SRG196609:SRH196610 TBC196609:TBD196610 TKY196609:TKZ196610 TUU196609:TUV196610 UEQ196609:UER196610 UOM196609:UON196610 UYI196609:UYJ196610 VIE196609:VIF196610 VSA196609:VSB196610 WBW196609:WBX196610 WLS196609:WLT196610 WVO196609:WVP196610 JC262145:JD262146 SY262145:SZ262146 ACU262145:ACV262146 AMQ262145:AMR262146 AWM262145:AWN262146 BGI262145:BGJ262146 BQE262145:BQF262146 CAA262145:CAB262146 CJW262145:CJX262146 CTS262145:CTT262146 DDO262145:DDP262146 DNK262145:DNL262146 DXG262145:DXH262146 EHC262145:EHD262146 EQY262145:EQZ262146 FAU262145:FAV262146 FKQ262145:FKR262146 FUM262145:FUN262146 GEI262145:GEJ262146 GOE262145:GOF262146 GYA262145:GYB262146 HHW262145:HHX262146 HRS262145:HRT262146 IBO262145:IBP262146 ILK262145:ILL262146 IVG262145:IVH262146 JFC262145:JFD262146 JOY262145:JOZ262146 JYU262145:JYV262146 KIQ262145:KIR262146 KSM262145:KSN262146 LCI262145:LCJ262146 LME262145:LMF262146 LWA262145:LWB262146 MFW262145:MFX262146 MPS262145:MPT262146 MZO262145:MZP262146 NJK262145:NJL262146 NTG262145:NTH262146 ODC262145:ODD262146 OMY262145:OMZ262146 OWU262145:OWV262146 PGQ262145:PGR262146 PQM262145:PQN262146 QAI262145:QAJ262146 QKE262145:QKF262146 QUA262145:QUB262146 RDW262145:RDX262146 RNS262145:RNT262146 RXO262145:RXP262146 SHK262145:SHL262146 SRG262145:SRH262146 TBC262145:TBD262146 TKY262145:TKZ262146 TUU262145:TUV262146 UEQ262145:UER262146 UOM262145:UON262146 UYI262145:UYJ262146 VIE262145:VIF262146 VSA262145:VSB262146 WBW262145:WBX262146 WLS262145:WLT262146 WVO262145:WVP262146 JC327681:JD327682 SY327681:SZ327682 ACU327681:ACV327682 AMQ327681:AMR327682 AWM327681:AWN327682 BGI327681:BGJ327682 BQE327681:BQF327682 CAA327681:CAB327682 CJW327681:CJX327682 CTS327681:CTT327682 DDO327681:DDP327682 DNK327681:DNL327682 DXG327681:DXH327682 EHC327681:EHD327682 EQY327681:EQZ327682 FAU327681:FAV327682 FKQ327681:FKR327682 FUM327681:FUN327682 GEI327681:GEJ327682 GOE327681:GOF327682 GYA327681:GYB327682 HHW327681:HHX327682 HRS327681:HRT327682 IBO327681:IBP327682 ILK327681:ILL327682 IVG327681:IVH327682 JFC327681:JFD327682 JOY327681:JOZ327682 JYU327681:JYV327682 KIQ327681:KIR327682 KSM327681:KSN327682 LCI327681:LCJ327682 LME327681:LMF327682 LWA327681:LWB327682 MFW327681:MFX327682 MPS327681:MPT327682 MZO327681:MZP327682 NJK327681:NJL327682 NTG327681:NTH327682 ODC327681:ODD327682 OMY327681:OMZ327682 OWU327681:OWV327682 PGQ327681:PGR327682 PQM327681:PQN327682 QAI327681:QAJ327682 QKE327681:QKF327682 QUA327681:QUB327682 RDW327681:RDX327682 RNS327681:RNT327682 RXO327681:RXP327682 SHK327681:SHL327682 SRG327681:SRH327682 TBC327681:TBD327682 TKY327681:TKZ327682 TUU327681:TUV327682 UEQ327681:UER327682 UOM327681:UON327682 UYI327681:UYJ327682 VIE327681:VIF327682 VSA327681:VSB327682 WBW327681:WBX327682 WLS327681:WLT327682 WVO327681:WVP327682 JC393217:JD393218 SY393217:SZ393218 ACU393217:ACV393218 AMQ393217:AMR393218 AWM393217:AWN393218 BGI393217:BGJ393218 BQE393217:BQF393218 CAA393217:CAB393218 CJW393217:CJX393218 CTS393217:CTT393218 DDO393217:DDP393218 DNK393217:DNL393218 DXG393217:DXH393218 EHC393217:EHD393218 EQY393217:EQZ393218 FAU393217:FAV393218 FKQ393217:FKR393218 FUM393217:FUN393218 GEI393217:GEJ393218 GOE393217:GOF393218 GYA393217:GYB393218 HHW393217:HHX393218 HRS393217:HRT393218 IBO393217:IBP393218 ILK393217:ILL393218 IVG393217:IVH393218 JFC393217:JFD393218 JOY393217:JOZ393218 JYU393217:JYV393218 KIQ393217:KIR393218 KSM393217:KSN393218 LCI393217:LCJ393218 LME393217:LMF393218 LWA393217:LWB393218 MFW393217:MFX393218 MPS393217:MPT393218 MZO393217:MZP393218 NJK393217:NJL393218 NTG393217:NTH393218 ODC393217:ODD393218 OMY393217:OMZ393218 OWU393217:OWV393218 PGQ393217:PGR393218 PQM393217:PQN393218 QAI393217:QAJ393218 QKE393217:QKF393218 QUA393217:QUB393218 RDW393217:RDX393218 RNS393217:RNT393218 RXO393217:RXP393218 SHK393217:SHL393218 SRG393217:SRH393218 TBC393217:TBD393218 TKY393217:TKZ393218 TUU393217:TUV393218 UEQ393217:UER393218 UOM393217:UON393218 UYI393217:UYJ393218 VIE393217:VIF393218 VSA393217:VSB393218 WBW393217:WBX393218 WLS393217:WLT393218 WVO393217:WVP393218 JC458753:JD458754 SY458753:SZ458754 ACU458753:ACV458754 AMQ458753:AMR458754 AWM458753:AWN458754 BGI458753:BGJ458754 BQE458753:BQF458754 CAA458753:CAB458754 CJW458753:CJX458754 CTS458753:CTT458754 DDO458753:DDP458754 DNK458753:DNL458754 DXG458753:DXH458754 EHC458753:EHD458754 EQY458753:EQZ458754 FAU458753:FAV458754 FKQ458753:FKR458754 FUM458753:FUN458754 GEI458753:GEJ458754 GOE458753:GOF458754 GYA458753:GYB458754 HHW458753:HHX458754 HRS458753:HRT458754 IBO458753:IBP458754 ILK458753:ILL458754 IVG458753:IVH458754 JFC458753:JFD458754 JOY458753:JOZ458754 JYU458753:JYV458754 KIQ458753:KIR458754 KSM458753:KSN458754 LCI458753:LCJ458754 LME458753:LMF458754 LWA458753:LWB458754 MFW458753:MFX458754 MPS458753:MPT458754 MZO458753:MZP458754 NJK458753:NJL458754 NTG458753:NTH458754 ODC458753:ODD458754 OMY458753:OMZ458754 OWU458753:OWV458754 PGQ458753:PGR458754 PQM458753:PQN458754 QAI458753:QAJ458754 QKE458753:QKF458754 QUA458753:QUB458754 RDW458753:RDX458754 RNS458753:RNT458754 RXO458753:RXP458754 SHK458753:SHL458754 SRG458753:SRH458754 TBC458753:TBD458754 TKY458753:TKZ458754 TUU458753:TUV458754 UEQ458753:UER458754 UOM458753:UON458754 UYI458753:UYJ458754 VIE458753:VIF458754 VSA458753:VSB458754 WBW458753:WBX458754 WLS458753:WLT458754 WVO458753:WVP458754 JC524289:JD524290 SY524289:SZ524290 ACU524289:ACV524290 AMQ524289:AMR524290 AWM524289:AWN524290 BGI524289:BGJ524290 BQE524289:BQF524290 CAA524289:CAB524290 CJW524289:CJX524290 CTS524289:CTT524290 DDO524289:DDP524290 DNK524289:DNL524290 DXG524289:DXH524290 EHC524289:EHD524290 EQY524289:EQZ524290 FAU524289:FAV524290 FKQ524289:FKR524290 FUM524289:FUN524290 GEI524289:GEJ524290 GOE524289:GOF524290 GYA524289:GYB524290 HHW524289:HHX524290 HRS524289:HRT524290 IBO524289:IBP524290 ILK524289:ILL524290 IVG524289:IVH524290 JFC524289:JFD524290 JOY524289:JOZ524290 JYU524289:JYV524290 KIQ524289:KIR524290 KSM524289:KSN524290 LCI524289:LCJ524290 LME524289:LMF524290 LWA524289:LWB524290 MFW524289:MFX524290 MPS524289:MPT524290 MZO524289:MZP524290 NJK524289:NJL524290 NTG524289:NTH524290 ODC524289:ODD524290 OMY524289:OMZ524290 OWU524289:OWV524290 PGQ524289:PGR524290 PQM524289:PQN524290 QAI524289:QAJ524290 QKE524289:QKF524290 QUA524289:QUB524290 RDW524289:RDX524290 RNS524289:RNT524290 RXO524289:RXP524290 SHK524289:SHL524290 SRG524289:SRH524290 TBC524289:TBD524290 TKY524289:TKZ524290 TUU524289:TUV524290 UEQ524289:UER524290 UOM524289:UON524290 UYI524289:UYJ524290 VIE524289:VIF524290 VSA524289:VSB524290 WBW524289:WBX524290 WLS524289:WLT524290 WVO524289:WVP524290 JC589825:JD589826 SY589825:SZ589826 ACU589825:ACV589826 AMQ589825:AMR589826 AWM589825:AWN589826 BGI589825:BGJ589826 BQE589825:BQF589826 CAA589825:CAB589826 CJW589825:CJX589826 CTS589825:CTT589826 DDO589825:DDP589826 DNK589825:DNL589826 DXG589825:DXH589826 EHC589825:EHD589826 EQY589825:EQZ589826 FAU589825:FAV589826 FKQ589825:FKR589826 FUM589825:FUN589826 GEI589825:GEJ589826 GOE589825:GOF589826 GYA589825:GYB589826 HHW589825:HHX589826 HRS589825:HRT589826 IBO589825:IBP589826 ILK589825:ILL589826 IVG589825:IVH589826 JFC589825:JFD589826 JOY589825:JOZ589826 JYU589825:JYV589826 KIQ589825:KIR589826 KSM589825:KSN589826 LCI589825:LCJ589826 LME589825:LMF589826 LWA589825:LWB589826 MFW589825:MFX589826 MPS589825:MPT589826 MZO589825:MZP589826 NJK589825:NJL589826 NTG589825:NTH589826 ODC589825:ODD589826 OMY589825:OMZ589826 OWU589825:OWV589826 PGQ589825:PGR589826 PQM589825:PQN589826 QAI589825:QAJ589826 QKE589825:QKF589826 QUA589825:QUB589826 RDW589825:RDX589826 RNS589825:RNT589826 RXO589825:RXP589826 SHK589825:SHL589826 SRG589825:SRH589826 TBC589825:TBD589826 TKY589825:TKZ589826 TUU589825:TUV589826 UEQ589825:UER589826 UOM589825:UON589826 UYI589825:UYJ589826 VIE589825:VIF589826 VSA589825:VSB589826 WBW589825:WBX589826 WLS589825:WLT589826 WVO589825:WVP589826 JC655361:JD655362 SY655361:SZ655362 ACU655361:ACV655362 AMQ655361:AMR655362 AWM655361:AWN655362 BGI655361:BGJ655362 BQE655361:BQF655362 CAA655361:CAB655362 CJW655361:CJX655362 CTS655361:CTT655362 DDO655361:DDP655362 DNK655361:DNL655362 DXG655361:DXH655362 EHC655361:EHD655362 EQY655361:EQZ655362 FAU655361:FAV655362 FKQ655361:FKR655362 FUM655361:FUN655362 GEI655361:GEJ655362 GOE655361:GOF655362 GYA655361:GYB655362 HHW655361:HHX655362 HRS655361:HRT655362 IBO655361:IBP655362 ILK655361:ILL655362 IVG655361:IVH655362 JFC655361:JFD655362 JOY655361:JOZ655362 JYU655361:JYV655362 KIQ655361:KIR655362 KSM655361:KSN655362 LCI655361:LCJ655362 LME655361:LMF655362 LWA655361:LWB655362 MFW655361:MFX655362 MPS655361:MPT655362 MZO655361:MZP655362 NJK655361:NJL655362 NTG655361:NTH655362 ODC655361:ODD655362 OMY655361:OMZ655362 OWU655361:OWV655362 PGQ655361:PGR655362 PQM655361:PQN655362 QAI655361:QAJ655362 QKE655361:QKF655362 QUA655361:QUB655362 RDW655361:RDX655362 RNS655361:RNT655362 RXO655361:RXP655362 SHK655361:SHL655362 SRG655361:SRH655362 TBC655361:TBD655362 TKY655361:TKZ655362 TUU655361:TUV655362 UEQ655361:UER655362 UOM655361:UON655362 UYI655361:UYJ655362 VIE655361:VIF655362 VSA655361:VSB655362 WBW655361:WBX655362 WLS655361:WLT655362 WVO655361:WVP655362 JC720897:JD720898 SY720897:SZ720898 ACU720897:ACV720898 AMQ720897:AMR720898 AWM720897:AWN720898 BGI720897:BGJ720898 BQE720897:BQF720898 CAA720897:CAB720898 CJW720897:CJX720898 CTS720897:CTT720898 DDO720897:DDP720898 DNK720897:DNL720898 DXG720897:DXH720898 EHC720897:EHD720898 EQY720897:EQZ720898 FAU720897:FAV720898 FKQ720897:FKR720898 FUM720897:FUN720898 GEI720897:GEJ720898 GOE720897:GOF720898 GYA720897:GYB720898 HHW720897:HHX720898 HRS720897:HRT720898 IBO720897:IBP720898 ILK720897:ILL720898 IVG720897:IVH720898 JFC720897:JFD720898 JOY720897:JOZ720898 JYU720897:JYV720898 KIQ720897:KIR720898 KSM720897:KSN720898 LCI720897:LCJ720898 LME720897:LMF720898 LWA720897:LWB720898 MFW720897:MFX720898 MPS720897:MPT720898 MZO720897:MZP720898 NJK720897:NJL720898 NTG720897:NTH720898 ODC720897:ODD720898 OMY720897:OMZ720898 OWU720897:OWV720898 PGQ720897:PGR720898 PQM720897:PQN720898 QAI720897:QAJ720898 QKE720897:QKF720898 QUA720897:QUB720898 RDW720897:RDX720898 RNS720897:RNT720898 RXO720897:RXP720898 SHK720897:SHL720898 SRG720897:SRH720898 TBC720897:TBD720898 TKY720897:TKZ720898 TUU720897:TUV720898 UEQ720897:UER720898 UOM720897:UON720898 UYI720897:UYJ720898 VIE720897:VIF720898 VSA720897:VSB720898 WBW720897:WBX720898 WLS720897:WLT720898 WVO720897:WVP720898 JC786433:JD786434 SY786433:SZ786434 ACU786433:ACV786434 AMQ786433:AMR786434 AWM786433:AWN786434 BGI786433:BGJ786434 BQE786433:BQF786434 CAA786433:CAB786434 CJW786433:CJX786434 CTS786433:CTT786434 DDO786433:DDP786434 DNK786433:DNL786434 DXG786433:DXH786434 EHC786433:EHD786434 EQY786433:EQZ786434 FAU786433:FAV786434 FKQ786433:FKR786434 FUM786433:FUN786434 GEI786433:GEJ786434 GOE786433:GOF786434 GYA786433:GYB786434 HHW786433:HHX786434 HRS786433:HRT786434 IBO786433:IBP786434 ILK786433:ILL786434 IVG786433:IVH786434 JFC786433:JFD786434 JOY786433:JOZ786434 JYU786433:JYV786434 KIQ786433:KIR786434 KSM786433:KSN786434 LCI786433:LCJ786434 LME786433:LMF786434 LWA786433:LWB786434 MFW786433:MFX786434 MPS786433:MPT786434 MZO786433:MZP786434 NJK786433:NJL786434 NTG786433:NTH786434 ODC786433:ODD786434 OMY786433:OMZ786434 OWU786433:OWV786434 PGQ786433:PGR786434 PQM786433:PQN786434 QAI786433:QAJ786434 QKE786433:QKF786434 QUA786433:QUB786434 RDW786433:RDX786434 RNS786433:RNT786434 RXO786433:RXP786434 SHK786433:SHL786434 SRG786433:SRH786434 TBC786433:TBD786434 TKY786433:TKZ786434 TUU786433:TUV786434 UEQ786433:UER786434 UOM786433:UON786434 UYI786433:UYJ786434 VIE786433:VIF786434 VSA786433:VSB786434 WBW786433:WBX786434 WLS786433:WLT786434 WVO786433:WVP786434 JC851969:JD851970 SY851969:SZ851970 ACU851969:ACV851970 AMQ851969:AMR851970 AWM851969:AWN851970 BGI851969:BGJ851970 BQE851969:BQF851970 CAA851969:CAB851970 CJW851969:CJX851970 CTS851969:CTT851970 DDO851969:DDP851970 DNK851969:DNL851970 DXG851969:DXH851970 EHC851969:EHD851970 EQY851969:EQZ851970 FAU851969:FAV851970 FKQ851969:FKR851970 FUM851969:FUN851970 GEI851969:GEJ851970 GOE851969:GOF851970 GYA851969:GYB851970 HHW851969:HHX851970 HRS851969:HRT851970 IBO851969:IBP851970 ILK851969:ILL851970 IVG851969:IVH851970 JFC851969:JFD851970 JOY851969:JOZ851970 JYU851969:JYV851970 KIQ851969:KIR851970 KSM851969:KSN851970 LCI851969:LCJ851970 LME851969:LMF851970 LWA851969:LWB851970 MFW851969:MFX851970 MPS851969:MPT851970 MZO851969:MZP851970 NJK851969:NJL851970 NTG851969:NTH851970 ODC851969:ODD851970 OMY851969:OMZ851970 OWU851969:OWV851970 PGQ851969:PGR851970 PQM851969:PQN851970 QAI851969:QAJ851970 QKE851969:QKF851970 QUA851969:QUB851970 RDW851969:RDX851970 RNS851969:RNT851970 RXO851969:RXP851970 SHK851969:SHL851970 SRG851969:SRH851970 TBC851969:TBD851970 TKY851969:TKZ851970 TUU851969:TUV851970 UEQ851969:UER851970 UOM851969:UON851970 UYI851969:UYJ851970 VIE851969:VIF851970 VSA851969:VSB851970 WBW851969:WBX851970 WLS851969:WLT851970 WVO851969:WVP851970 JC917505:JD917506 SY917505:SZ917506 ACU917505:ACV917506 AMQ917505:AMR917506 AWM917505:AWN917506 BGI917505:BGJ917506 BQE917505:BQF917506 CAA917505:CAB917506 CJW917505:CJX917506 CTS917505:CTT917506 DDO917505:DDP917506 DNK917505:DNL917506 DXG917505:DXH917506 EHC917505:EHD917506 EQY917505:EQZ917506 FAU917505:FAV917506 FKQ917505:FKR917506 FUM917505:FUN917506 GEI917505:GEJ917506 GOE917505:GOF917506 GYA917505:GYB917506 HHW917505:HHX917506 HRS917505:HRT917506 IBO917505:IBP917506 ILK917505:ILL917506 IVG917505:IVH917506 JFC917505:JFD917506 JOY917505:JOZ917506 JYU917505:JYV917506 KIQ917505:KIR917506 KSM917505:KSN917506 LCI917505:LCJ917506 LME917505:LMF917506 LWA917505:LWB917506 MFW917505:MFX917506 MPS917505:MPT917506 MZO917505:MZP917506 NJK917505:NJL917506 NTG917505:NTH917506 ODC917505:ODD917506 OMY917505:OMZ917506 OWU917505:OWV917506 PGQ917505:PGR917506 PQM917505:PQN917506 QAI917505:QAJ917506 QKE917505:QKF917506 QUA917505:QUB917506 RDW917505:RDX917506 RNS917505:RNT917506 RXO917505:RXP917506 SHK917505:SHL917506 SRG917505:SRH917506 TBC917505:TBD917506 TKY917505:TKZ917506 TUU917505:TUV917506 UEQ917505:UER917506 UOM917505:UON917506 UYI917505:UYJ917506 VIE917505:VIF917506 VSA917505:VSB917506 WBW917505:WBX917506 WLS917505:WLT917506 WVO917505:WVP917506 JC983041:JD983042 SY983041:SZ983042 ACU983041:ACV983042 AMQ983041:AMR983042 AWM983041:AWN983042 BGI983041:BGJ983042 BQE983041:BQF983042 CAA983041:CAB983042 CJW983041:CJX983042 CTS983041:CTT983042 DDO983041:DDP983042 DNK983041:DNL983042 DXG983041:DXH983042 EHC983041:EHD983042 EQY983041:EQZ983042 FAU983041:FAV983042 FKQ983041:FKR983042 FUM983041:FUN983042 GEI983041:GEJ983042 GOE983041:GOF983042 GYA983041:GYB983042 HHW983041:HHX983042 HRS983041:HRT983042 IBO983041:IBP983042 ILK983041:ILL983042 IVG983041:IVH983042 JFC983041:JFD983042 JOY983041:JOZ983042 JYU983041:JYV983042 KIQ983041:KIR983042 KSM983041:KSN983042 LCI983041:LCJ983042 LME983041:LMF983042 LWA983041:LWB983042 MFW983041:MFX983042 MPS983041:MPT983042 MZO983041:MZP983042 NJK983041:NJL983042 NTG983041:NTH983042 ODC983041:ODD983042 OMY983041:OMZ983042 OWU983041:OWV983042 PGQ983041:PGR983042 PQM983041:PQN983042 QAI983041:QAJ983042 QKE983041:QKF983042 QUA983041:QUB983042 RDW983041:RDX983042 RNS983041:RNT983042 RXO983041:RXP983042 SHK983041:SHL983042 SRG983041:SRH983042 TBC983041:TBD983042 TKY983041:TKZ983042 TUU983041:TUV983042 UEQ983041:UER983042 UOM983041:UON983042 UYI983041:UYJ983042 VIE983041:VIF983042 VSA983041:VSB983042 WBW983041:WBX983042 WLS983041:WLT983042 WVO983041:WVP983042 WVL983041:WVM983042 IZ8:JA10 SV8:SW10 ACR8:ACS10 AMN8:AMO10 AWJ8:AWK10 BGF8:BGG10 BQB8:BQC10 BZX8:BZY10 CJT8:CJU10 CTP8:CTQ10 DDL8:DDM10 DNH8:DNI10 DXD8:DXE10 EGZ8:EHA10 EQV8:EQW10 FAR8:FAS10 FKN8:FKO10 FUJ8:FUK10 GEF8:GEG10 GOB8:GOC10 GXX8:GXY10 HHT8:HHU10 HRP8:HRQ10 IBL8:IBM10 ILH8:ILI10 IVD8:IVE10 JEZ8:JFA10 JOV8:JOW10 JYR8:JYS10 KIN8:KIO10 KSJ8:KSK10 LCF8:LCG10 LMB8:LMC10 LVX8:LVY10 MFT8:MFU10 MPP8:MPQ10 MZL8:MZM10 NJH8:NJI10 NTD8:NTE10 OCZ8:ODA10 OMV8:OMW10 OWR8:OWS10 PGN8:PGO10 PQJ8:PQK10 QAF8:QAG10 QKB8:QKC10 QTX8:QTY10 RDT8:RDU10 RNP8:RNQ10 RXL8:RXM10 SHH8:SHI10 SRD8:SRE10 TAZ8:TBA10 TKV8:TKW10 TUR8:TUS10 UEN8:UEO10 UOJ8:UOK10 UYF8:UYG10 VIB8:VIC10 VRX8:VRY10 WBT8:WBU10 WLP8:WLQ10 WVL8:WVM10 IZ65531:JA65532 SV65531:SW65532 ACR65531:ACS65532 AMN65531:AMO65532 AWJ65531:AWK65532 BGF65531:BGG65532 BQB65531:BQC65532 BZX65531:BZY65532 CJT65531:CJU65532 CTP65531:CTQ65532 DDL65531:DDM65532 DNH65531:DNI65532 DXD65531:DXE65532 EGZ65531:EHA65532 EQV65531:EQW65532 FAR65531:FAS65532 FKN65531:FKO65532 FUJ65531:FUK65532 GEF65531:GEG65532 GOB65531:GOC65532 GXX65531:GXY65532 HHT65531:HHU65532 HRP65531:HRQ65532 IBL65531:IBM65532 ILH65531:ILI65532 IVD65531:IVE65532 JEZ65531:JFA65532 JOV65531:JOW65532 JYR65531:JYS65532 KIN65531:KIO65532 KSJ65531:KSK65532 LCF65531:LCG65532 LMB65531:LMC65532 LVX65531:LVY65532 MFT65531:MFU65532 MPP65531:MPQ65532 MZL65531:MZM65532 NJH65531:NJI65532 NTD65531:NTE65532 OCZ65531:ODA65532 OMV65531:OMW65532 OWR65531:OWS65532 PGN65531:PGO65532 PQJ65531:PQK65532 QAF65531:QAG65532 QKB65531:QKC65532 QTX65531:QTY65532 RDT65531:RDU65532 RNP65531:RNQ65532 RXL65531:RXM65532 SHH65531:SHI65532 SRD65531:SRE65532 TAZ65531:TBA65532 TKV65531:TKW65532 TUR65531:TUS65532 UEN65531:UEO65532 UOJ65531:UOK65532 UYF65531:UYG65532 VIB65531:VIC65532 VRX65531:VRY65532 WBT65531:WBU65532 WLP65531:WLQ65532 WVL65531:WVM65532 IZ131067:JA131068 SV131067:SW131068 ACR131067:ACS131068 AMN131067:AMO131068 AWJ131067:AWK131068 BGF131067:BGG131068 BQB131067:BQC131068 BZX131067:BZY131068 CJT131067:CJU131068 CTP131067:CTQ131068 DDL131067:DDM131068 DNH131067:DNI131068 DXD131067:DXE131068 EGZ131067:EHA131068 EQV131067:EQW131068 FAR131067:FAS131068 FKN131067:FKO131068 FUJ131067:FUK131068 GEF131067:GEG131068 GOB131067:GOC131068 GXX131067:GXY131068 HHT131067:HHU131068 HRP131067:HRQ131068 IBL131067:IBM131068 ILH131067:ILI131068 IVD131067:IVE131068 JEZ131067:JFA131068 JOV131067:JOW131068 JYR131067:JYS131068 KIN131067:KIO131068 KSJ131067:KSK131068 LCF131067:LCG131068 LMB131067:LMC131068 LVX131067:LVY131068 MFT131067:MFU131068 MPP131067:MPQ131068 MZL131067:MZM131068 NJH131067:NJI131068 NTD131067:NTE131068 OCZ131067:ODA131068 OMV131067:OMW131068 OWR131067:OWS131068 PGN131067:PGO131068 PQJ131067:PQK131068 QAF131067:QAG131068 QKB131067:QKC131068 QTX131067:QTY131068 RDT131067:RDU131068 RNP131067:RNQ131068 RXL131067:RXM131068 SHH131067:SHI131068 SRD131067:SRE131068 TAZ131067:TBA131068 TKV131067:TKW131068 TUR131067:TUS131068 UEN131067:UEO131068 UOJ131067:UOK131068 UYF131067:UYG131068 VIB131067:VIC131068 VRX131067:VRY131068 WBT131067:WBU131068 WLP131067:WLQ131068 WVL131067:WVM131068 IZ196603:JA196604 SV196603:SW196604 ACR196603:ACS196604 AMN196603:AMO196604 AWJ196603:AWK196604 BGF196603:BGG196604 BQB196603:BQC196604 BZX196603:BZY196604 CJT196603:CJU196604 CTP196603:CTQ196604 DDL196603:DDM196604 DNH196603:DNI196604 DXD196603:DXE196604 EGZ196603:EHA196604 EQV196603:EQW196604 FAR196603:FAS196604 FKN196603:FKO196604 FUJ196603:FUK196604 GEF196603:GEG196604 GOB196603:GOC196604 GXX196603:GXY196604 HHT196603:HHU196604 HRP196603:HRQ196604 IBL196603:IBM196604 ILH196603:ILI196604 IVD196603:IVE196604 JEZ196603:JFA196604 JOV196603:JOW196604 JYR196603:JYS196604 KIN196603:KIO196604 KSJ196603:KSK196604 LCF196603:LCG196604 LMB196603:LMC196604 LVX196603:LVY196604 MFT196603:MFU196604 MPP196603:MPQ196604 MZL196603:MZM196604 NJH196603:NJI196604 NTD196603:NTE196604 OCZ196603:ODA196604 OMV196603:OMW196604 OWR196603:OWS196604 PGN196603:PGO196604 PQJ196603:PQK196604 QAF196603:QAG196604 QKB196603:QKC196604 QTX196603:QTY196604 RDT196603:RDU196604 RNP196603:RNQ196604 RXL196603:RXM196604 SHH196603:SHI196604 SRD196603:SRE196604 TAZ196603:TBA196604 TKV196603:TKW196604 TUR196603:TUS196604 UEN196603:UEO196604 UOJ196603:UOK196604 UYF196603:UYG196604 VIB196603:VIC196604 VRX196603:VRY196604 WBT196603:WBU196604 WLP196603:WLQ196604 WVL196603:WVM196604 IZ262139:JA262140 SV262139:SW262140 ACR262139:ACS262140 AMN262139:AMO262140 AWJ262139:AWK262140 BGF262139:BGG262140 BQB262139:BQC262140 BZX262139:BZY262140 CJT262139:CJU262140 CTP262139:CTQ262140 DDL262139:DDM262140 DNH262139:DNI262140 DXD262139:DXE262140 EGZ262139:EHA262140 EQV262139:EQW262140 FAR262139:FAS262140 FKN262139:FKO262140 FUJ262139:FUK262140 GEF262139:GEG262140 GOB262139:GOC262140 GXX262139:GXY262140 HHT262139:HHU262140 HRP262139:HRQ262140 IBL262139:IBM262140 ILH262139:ILI262140 IVD262139:IVE262140 JEZ262139:JFA262140 JOV262139:JOW262140 JYR262139:JYS262140 KIN262139:KIO262140 KSJ262139:KSK262140 LCF262139:LCG262140 LMB262139:LMC262140 LVX262139:LVY262140 MFT262139:MFU262140 MPP262139:MPQ262140 MZL262139:MZM262140 NJH262139:NJI262140 NTD262139:NTE262140 OCZ262139:ODA262140 OMV262139:OMW262140 OWR262139:OWS262140 PGN262139:PGO262140 PQJ262139:PQK262140 QAF262139:QAG262140 QKB262139:QKC262140 QTX262139:QTY262140 RDT262139:RDU262140 RNP262139:RNQ262140 RXL262139:RXM262140 SHH262139:SHI262140 SRD262139:SRE262140 TAZ262139:TBA262140 TKV262139:TKW262140 TUR262139:TUS262140 UEN262139:UEO262140 UOJ262139:UOK262140 UYF262139:UYG262140 VIB262139:VIC262140 VRX262139:VRY262140 WBT262139:WBU262140 WLP262139:WLQ262140 WVL262139:WVM262140 IZ327675:JA327676 SV327675:SW327676 ACR327675:ACS327676 AMN327675:AMO327676 AWJ327675:AWK327676 BGF327675:BGG327676 BQB327675:BQC327676 BZX327675:BZY327676 CJT327675:CJU327676 CTP327675:CTQ327676 DDL327675:DDM327676 DNH327675:DNI327676 DXD327675:DXE327676 EGZ327675:EHA327676 EQV327675:EQW327676 FAR327675:FAS327676 FKN327675:FKO327676 FUJ327675:FUK327676 GEF327675:GEG327676 GOB327675:GOC327676 GXX327675:GXY327676 HHT327675:HHU327676 HRP327675:HRQ327676 IBL327675:IBM327676 ILH327675:ILI327676 IVD327675:IVE327676 JEZ327675:JFA327676 JOV327675:JOW327676 JYR327675:JYS327676 KIN327675:KIO327676 KSJ327675:KSK327676 LCF327675:LCG327676 LMB327675:LMC327676 LVX327675:LVY327676 MFT327675:MFU327676 MPP327675:MPQ327676 MZL327675:MZM327676 NJH327675:NJI327676 NTD327675:NTE327676 OCZ327675:ODA327676 OMV327675:OMW327676 OWR327675:OWS327676 PGN327675:PGO327676 PQJ327675:PQK327676 QAF327675:QAG327676 QKB327675:QKC327676 QTX327675:QTY327676 RDT327675:RDU327676 RNP327675:RNQ327676 RXL327675:RXM327676 SHH327675:SHI327676 SRD327675:SRE327676 TAZ327675:TBA327676 TKV327675:TKW327676 TUR327675:TUS327676 UEN327675:UEO327676 UOJ327675:UOK327676 UYF327675:UYG327676 VIB327675:VIC327676 VRX327675:VRY327676 WBT327675:WBU327676 WLP327675:WLQ327676 WVL327675:WVM327676 IZ393211:JA393212 SV393211:SW393212 ACR393211:ACS393212 AMN393211:AMO393212 AWJ393211:AWK393212 BGF393211:BGG393212 BQB393211:BQC393212 BZX393211:BZY393212 CJT393211:CJU393212 CTP393211:CTQ393212 DDL393211:DDM393212 DNH393211:DNI393212 DXD393211:DXE393212 EGZ393211:EHA393212 EQV393211:EQW393212 FAR393211:FAS393212 FKN393211:FKO393212 FUJ393211:FUK393212 GEF393211:GEG393212 GOB393211:GOC393212 GXX393211:GXY393212 HHT393211:HHU393212 HRP393211:HRQ393212 IBL393211:IBM393212 ILH393211:ILI393212 IVD393211:IVE393212 JEZ393211:JFA393212 JOV393211:JOW393212 JYR393211:JYS393212 KIN393211:KIO393212 KSJ393211:KSK393212 LCF393211:LCG393212 LMB393211:LMC393212 LVX393211:LVY393212 MFT393211:MFU393212 MPP393211:MPQ393212 MZL393211:MZM393212 NJH393211:NJI393212 NTD393211:NTE393212 OCZ393211:ODA393212 OMV393211:OMW393212 OWR393211:OWS393212 PGN393211:PGO393212 PQJ393211:PQK393212 QAF393211:QAG393212 QKB393211:QKC393212 QTX393211:QTY393212 RDT393211:RDU393212 RNP393211:RNQ393212 RXL393211:RXM393212 SHH393211:SHI393212 SRD393211:SRE393212 TAZ393211:TBA393212 TKV393211:TKW393212 TUR393211:TUS393212 UEN393211:UEO393212 UOJ393211:UOK393212 UYF393211:UYG393212 VIB393211:VIC393212 VRX393211:VRY393212 WBT393211:WBU393212 WLP393211:WLQ393212 WVL393211:WVM393212 IZ458747:JA458748 SV458747:SW458748 ACR458747:ACS458748 AMN458747:AMO458748 AWJ458747:AWK458748 BGF458747:BGG458748 BQB458747:BQC458748 BZX458747:BZY458748 CJT458747:CJU458748 CTP458747:CTQ458748 DDL458747:DDM458748 DNH458747:DNI458748 DXD458747:DXE458748 EGZ458747:EHA458748 EQV458747:EQW458748 FAR458747:FAS458748 FKN458747:FKO458748 FUJ458747:FUK458748 GEF458747:GEG458748 GOB458747:GOC458748 GXX458747:GXY458748 HHT458747:HHU458748 HRP458747:HRQ458748 IBL458747:IBM458748 ILH458747:ILI458748 IVD458747:IVE458748 JEZ458747:JFA458748 JOV458747:JOW458748 JYR458747:JYS458748 KIN458747:KIO458748 KSJ458747:KSK458748 LCF458747:LCG458748 LMB458747:LMC458748 LVX458747:LVY458748 MFT458747:MFU458748 MPP458747:MPQ458748 MZL458747:MZM458748 NJH458747:NJI458748 NTD458747:NTE458748 OCZ458747:ODA458748 OMV458747:OMW458748 OWR458747:OWS458748 PGN458747:PGO458748 PQJ458747:PQK458748 QAF458747:QAG458748 QKB458747:QKC458748 QTX458747:QTY458748 RDT458747:RDU458748 RNP458747:RNQ458748 RXL458747:RXM458748 SHH458747:SHI458748 SRD458747:SRE458748 TAZ458747:TBA458748 TKV458747:TKW458748 TUR458747:TUS458748 UEN458747:UEO458748 UOJ458747:UOK458748 UYF458747:UYG458748 VIB458747:VIC458748 VRX458747:VRY458748 WBT458747:WBU458748 WLP458747:WLQ458748 WVL458747:WVM458748 IZ524283:JA524284 SV524283:SW524284 ACR524283:ACS524284 AMN524283:AMO524284 AWJ524283:AWK524284 BGF524283:BGG524284 BQB524283:BQC524284 BZX524283:BZY524284 CJT524283:CJU524284 CTP524283:CTQ524284 DDL524283:DDM524284 DNH524283:DNI524284 DXD524283:DXE524284 EGZ524283:EHA524284 EQV524283:EQW524284 FAR524283:FAS524284 FKN524283:FKO524284 FUJ524283:FUK524284 GEF524283:GEG524284 GOB524283:GOC524284 GXX524283:GXY524284 HHT524283:HHU524284 HRP524283:HRQ524284 IBL524283:IBM524284 ILH524283:ILI524284 IVD524283:IVE524284 JEZ524283:JFA524284 JOV524283:JOW524284 JYR524283:JYS524284 KIN524283:KIO524284 KSJ524283:KSK524284 LCF524283:LCG524284 LMB524283:LMC524284 LVX524283:LVY524284 MFT524283:MFU524284 MPP524283:MPQ524284 MZL524283:MZM524284 NJH524283:NJI524284 NTD524283:NTE524284 OCZ524283:ODA524284 OMV524283:OMW524284 OWR524283:OWS524284 PGN524283:PGO524284 PQJ524283:PQK524284 QAF524283:QAG524284 QKB524283:QKC524284 QTX524283:QTY524284 RDT524283:RDU524284 RNP524283:RNQ524284 RXL524283:RXM524284 SHH524283:SHI524284 SRD524283:SRE524284 TAZ524283:TBA524284 TKV524283:TKW524284 TUR524283:TUS524284 UEN524283:UEO524284 UOJ524283:UOK524284 UYF524283:UYG524284 VIB524283:VIC524284 VRX524283:VRY524284 WBT524283:WBU524284 WLP524283:WLQ524284 WVL524283:WVM524284 IZ589819:JA589820 SV589819:SW589820 ACR589819:ACS589820 AMN589819:AMO589820 AWJ589819:AWK589820 BGF589819:BGG589820 BQB589819:BQC589820 BZX589819:BZY589820 CJT589819:CJU589820 CTP589819:CTQ589820 DDL589819:DDM589820 DNH589819:DNI589820 DXD589819:DXE589820 EGZ589819:EHA589820 EQV589819:EQW589820 FAR589819:FAS589820 FKN589819:FKO589820 FUJ589819:FUK589820 GEF589819:GEG589820 GOB589819:GOC589820 GXX589819:GXY589820 HHT589819:HHU589820 HRP589819:HRQ589820 IBL589819:IBM589820 ILH589819:ILI589820 IVD589819:IVE589820 JEZ589819:JFA589820 JOV589819:JOW589820 JYR589819:JYS589820 KIN589819:KIO589820 KSJ589819:KSK589820 LCF589819:LCG589820 LMB589819:LMC589820 LVX589819:LVY589820 MFT589819:MFU589820 MPP589819:MPQ589820 MZL589819:MZM589820 NJH589819:NJI589820 NTD589819:NTE589820 OCZ589819:ODA589820 OMV589819:OMW589820 OWR589819:OWS589820 PGN589819:PGO589820 PQJ589819:PQK589820 QAF589819:QAG589820 QKB589819:QKC589820 QTX589819:QTY589820 RDT589819:RDU589820 RNP589819:RNQ589820 RXL589819:RXM589820 SHH589819:SHI589820 SRD589819:SRE589820 TAZ589819:TBA589820 TKV589819:TKW589820 TUR589819:TUS589820 UEN589819:UEO589820 UOJ589819:UOK589820 UYF589819:UYG589820 VIB589819:VIC589820 VRX589819:VRY589820 WBT589819:WBU589820 WLP589819:WLQ589820 WVL589819:WVM589820 IZ655355:JA655356 SV655355:SW655356 ACR655355:ACS655356 AMN655355:AMO655356 AWJ655355:AWK655356 BGF655355:BGG655356 BQB655355:BQC655356 BZX655355:BZY655356 CJT655355:CJU655356 CTP655355:CTQ655356 DDL655355:DDM655356 DNH655355:DNI655356 DXD655355:DXE655356 EGZ655355:EHA655356 EQV655355:EQW655356 FAR655355:FAS655356 FKN655355:FKO655356 FUJ655355:FUK655356 GEF655355:GEG655356 GOB655355:GOC655356 GXX655355:GXY655356 HHT655355:HHU655356 HRP655355:HRQ655356 IBL655355:IBM655356 ILH655355:ILI655356 IVD655355:IVE655356 JEZ655355:JFA655356 JOV655355:JOW655356 JYR655355:JYS655356 KIN655355:KIO655356 KSJ655355:KSK655356 LCF655355:LCG655356 LMB655355:LMC655356 LVX655355:LVY655356 MFT655355:MFU655356 MPP655355:MPQ655356 MZL655355:MZM655356 NJH655355:NJI655356 NTD655355:NTE655356 OCZ655355:ODA655356 OMV655355:OMW655356 OWR655355:OWS655356 PGN655355:PGO655356 PQJ655355:PQK655356 QAF655355:QAG655356 QKB655355:QKC655356 QTX655355:QTY655356 RDT655355:RDU655356 RNP655355:RNQ655356 RXL655355:RXM655356 SHH655355:SHI655356 SRD655355:SRE655356 TAZ655355:TBA655356 TKV655355:TKW655356 TUR655355:TUS655356 UEN655355:UEO655356 UOJ655355:UOK655356 UYF655355:UYG655356 VIB655355:VIC655356 VRX655355:VRY655356 WBT655355:WBU655356 WLP655355:WLQ655356 WVL655355:WVM655356 IZ720891:JA720892 SV720891:SW720892 ACR720891:ACS720892 AMN720891:AMO720892 AWJ720891:AWK720892 BGF720891:BGG720892 BQB720891:BQC720892 BZX720891:BZY720892 CJT720891:CJU720892 CTP720891:CTQ720892 DDL720891:DDM720892 DNH720891:DNI720892 DXD720891:DXE720892 EGZ720891:EHA720892 EQV720891:EQW720892 FAR720891:FAS720892 FKN720891:FKO720892 FUJ720891:FUK720892 GEF720891:GEG720892 GOB720891:GOC720892 GXX720891:GXY720892 HHT720891:HHU720892 HRP720891:HRQ720892 IBL720891:IBM720892 ILH720891:ILI720892 IVD720891:IVE720892 JEZ720891:JFA720892 JOV720891:JOW720892 JYR720891:JYS720892 KIN720891:KIO720892 KSJ720891:KSK720892 LCF720891:LCG720892 LMB720891:LMC720892 LVX720891:LVY720892 MFT720891:MFU720892 MPP720891:MPQ720892 MZL720891:MZM720892 NJH720891:NJI720892 NTD720891:NTE720892 OCZ720891:ODA720892 OMV720891:OMW720892 OWR720891:OWS720892 PGN720891:PGO720892 PQJ720891:PQK720892 QAF720891:QAG720892 QKB720891:QKC720892 QTX720891:QTY720892 RDT720891:RDU720892 RNP720891:RNQ720892 RXL720891:RXM720892 SHH720891:SHI720892 SRD720891:SRE720892 TAZ720891:TBA720892 TKV720891:TKW720892 TUR720891:TUS720892 UEN720891:UEO720892 UOJ720891:UOK720892 UYF720891:UYG720892 VIB720891:VIC720892 VRX720891:VRY720892 WBT720891:WBU720892 WLP720891:WLQ720892 WVL720891:WVM720892 IZ786427:JA786428 SV786427:SW786428 ACR786427:ACS786428 AMN786427:AMO786428 AWJ786427:AWK786428 BGF786427:BGG786428 BQB786427:BQC786428 BZX786427:BZY786428 CJT786427:CJU786428 CTP786427:CTQ786428 DDL786427:DDM786428 DNH786427:DNI786428 DXD786427:DXE786428 EGZ786427:EHA786428 EQV786427:EQW786428 FAR786427:FAS786428 FKN786427:FKO786428 FUJ786427:FUK786428 GEF786427:GEG786428 GOB786427:GOC786428 GXX786427:GXY786428 HHT786427:HHU786428 HRP786427:HRQ786428 IBL786427:IBM786428 ILH786427:ILI786428 IVD786427:IVE786428 JEZ786427:JFA786428 JOV786427:JOW786428 JYR786427:JYS786428 KIN786427:KIO786428 KSJ786427:KSK786428 LCF786427:LCG786428 LMB786427:LMC786428 LVX786427:LVY786428 MFT786427:MFU786428 MPP786427:MPQ786428 MZL786427:MZM786428 NJH786427:NJI786428 NTD786427:NTE786428 OCZ786427:ODA786428 OMV786427:OMW786428 OWR786427:OWS786428 PGN786427:PGO786428 PQJ786427:PQK786428 QAF786427:QAG786428 QKB786427:QKC786428 QTX786427:QTY786428 RDT786427:RDU786428 RNP786427:RNQ786428 RXL786427:RXM786428 SHH786427:SHI786428 SRD786427:SRE786428 TAZ786427:TBA786428 TKV786427:TKW786428 TUR786427:TUS786428 UEN786427:UEO786428 UOJ786427:UOK786428 UYF786427:UYG786428 VIB786427:VIC786428 VRX786427:VRY786428 WBT786427:WBU786428 WLP786427:WLQ786428 WVL786427:WVM786428 IZ851963:JA851964 SV851963:SW851964 ACR851963:ACS851964 AMN851963:AMO851964 AWJ851963:AWK851964 BGF851963:BGG851964 BQB851963:BQC851964 BZX851963:BZY851964 CJT851963:CJU851964 CTP851963:CTQ851964 DDL851963:DDM851964 DNH851963:DNI851964 DXD851963:DXE851964 EGZ851963:EHA851964 EQV851963:EQW851964 FAR851963:FAS851964 FKN851963:FKO851964 FUJ851963:FUK851964 GEF851963:GEG851964 GOB851963:GOC851964 GXX851963:GXY851964 HHT851963:HHU851964 HRP851963:HRQ851964 IBL851963:IBM851964 ILH851963:ILI851964 IVD851963:IVE851964 JEZ851963:JFA851964 JOV851963:JOW851964 JYR851963:JYS851964 KIN851963:KIO851964 KSJ851963:KSK851964 LCF851963:LCG851964 LMB851963:LMC851964 LVX851963:LVY851964 MFT851963:MFU851964 MPP851963:MPQ851964 MZL851963:MZM851964 NJH851963:NJI851964 NTD851963:NTE851964 OCZ851963:ODA851964 OMV851963:OMW851964 OWR851963:OWS851964 PGN851963:PGO851964 PQJ851963:PQK851964 QAF851963:QAG851964 QKB851963:QKC851964 QTX851963:QTY851964 RDT851963:RDU851964 RNP851963:RNQ851964 RXL851963:RXM851964 SHH851963:SHI851964 SRD851963:SRE851964 TAZ851963:TBA851964 TKV851963:TKW851964 TUR851963:TUS851964 UEN851963:UEO851964 UOJ851963:UOK851964 UYF851963:UYG851964 VIB851963:VIC851964 VRX851963:VRY851964 WBT851963:WBU851964 WLP851963:WLQ851964 WVL851963:WVM851964 IZ917499:JA917500 SV917499:SW917500 ACR917499:ACS917500 AMN917499:AMO917500 AWJ917499:AWK917500 BGF917499:BGG917500 BQB917499:BQC917500 BZX917499:BZY917500 CJT917499:CJU917500 CTP917499:CTQ917500 DDL917499:DDM917500 DNH917499:DNI917500 DXD917499:DXE917500 EGZ917499:EHA917500 EQV917499:EQW917500 FAR917499:FAS917500 FKN917499:FKO917500 FUJ917499:FUK917500 GEF917499:GEG917500 GOB917499:GOC917500 GXX917499:GXY917500 HHT917499:HHU917500 HRP917499:HRQ917500 IBL917499:IBM917500 ILH917499:ILI917500 IVD917499:IVE917500 JEZ917499:JFA917500 JOV917499:JOW917500 JYR917499:JYS917500 KIN917499:KIO917500 KSJ917499:KSK917500 LCF917499:LCG917500 LMB917499:LMC917500 LVX917499:LVY917500 MFT917499:MFU917500 MPP917499:MPQ917500 MZL917499:MZM917500 NJH917499:NJI917500 NTD917499:NTE917500 OCZ917499:ODA917500 OMV917499:OMW917500 OWR917499:OWS917500 PGN917499:PGO917500 PQJ917499:PQK917500 QAF917499:QAG917500 QKB917499:QKC917500 QTX917499:QTY917500 RDT917499:RDU917500 RNP917499:RNQ917500 RXL917499:RXM917500 SHH917499:SHI917500 SRD917499:SRE917500 TAZ917499:TBA917500 TKV917499:TKW917500 TUR917499:TUS917500 UEN917499:UEO917500 UOJ917499:UOK917500 UYF917499:UYG917500 VIB917499:VIC917500 VRX917499:VRY917500 WBT917499:WBU917500 WLP917499:WLQ917500 WVL917499:WVM917500 IZ983035:JA983036 SV983035:SW983036 ACR983035:ACS983036 AMN983035:AMO983036 AWJ983035:AWK983036 BGF983035:BGG983036 BQB983035:BQC983036 BZX983035:BZY983036 CJT983035:CJU983036 CTP983035:CTQ983036 DDL983035:DDM983036 DNH983035:DNI983036 DXD983035:DXE983036 EGZ983035:EHA983036 EQV983035:EQW983036 FAR983035:FAS983036 FKN983035:FKO983036 FUJ983035:FUK983036 GEF983035:GEG983036 GOB983035:GOC983036 GXX983035:GXY983036 HHT983035:HHU983036 HRP983035:HRQ983036 IBL983035:IBM983036 ILH983035:ILI983036 IVD983035:IVE983036 JEZ983035:JFA983036 JOV983035:JOW983036 JYR983035:JYS983036 KIN983035:KIO983036 KSJ983035:KSK983036 LCF983035:LCG983036 LMB983035:LMC983036 LVX983035:LVY983036 MFT983035:MFU983036 MPP983035:MPQ983036 MZL983035:MZM983036 NJH983035:NJI983036 NTD983035:NTE983036 OCZ983035:ODA983036 OMV983035:OMW983036 OWR983035:OWS983036 PGN983035:PGO983036 PQJ983035:PQK983036 QAF983035:QAG983036 QKB983035:QKC983036 QTX983035:QTY983036 RDT983035:RDU983036 RNP983035:RNQ983036 RXL983035:RXM983036 SHH983035:SHI983036 SRD983035:SRE983036 TAZ983035:TBA983036 TKV983035:TKW983036 TUR983035:TUS983036 UEN983035:UEO983036 UOJ983035:UOK983036 UYF983035:UYG983036 VIB983035:VIC983036 VRX983035:VRY983036 WBT983035:WBU983036 WLP983035:WLQ983036 WVL983035:WVM983036 JC8:JD10 SY8:SZ10 ACU8:ACV10 AMQ8:AMR10 AWM8:AWN10 BGI8:BGJ10 BQE8:BQF10 CAA8:CAB10 CJW8:CJX10 CTS8:CTT10 DDO8:DDP10 DNK8:DNL10 DXG8:DXH10 EHC8:EHD10 EQY8:EQZ10 FAU8:FAV10 FKQ8:FKR10 FUM8:FUN10 GEI8:GEJ10 GOE8:GOF10 GYA8:GYB10 HHW8:HHX10 HRS8:HRT10 IBO8:IBP10 ILK8:ILL10 IVG8:IVH10 JFC8:JFD10 JOY8:JOZ10 JYU8:JYV10 KIQ8:KIR10 KSM8:KSN10 LCI8:LCJ10 LME8:LMF10 LWA8:LWB10 MFW8:MFX10 MPS8:MPT10 MZO8:MZP10 NJK8:NJL10 NTG8:NTH10 ODC8:ODD10 OMY8:OMZ10 OWU8:OWV10 PGQ8:PGR10 PQM8:PQN10 QAI8:QAJ10 QKE8:QKF10 QUA8:QUB10 RDW8:RDX10 RNS8:RNT10 RXO8:RXP10 SHK8:SHL10 SRG8:SRH10 TBC8:TBD10 TKY8:TKZ10 TUU8:TUV10 UEQ8:UER10 UOM8:UON10 UYI8:UYJ10 VIE8:VIF10 VSA8:VSB10 WBW8:WBX10 WLS8:WLT10 WVO8:WVP10 JC65531:JD65532 SY65531:SZ65532 ACU65531:ACV65532 AMQ65531:AMR65532 AWM65531:AWN65532 BGI65531:BGJ65532 BQE65531:BQF65532 CAA65531:CAB65532 CJW65531:CJX65532 CTS65531:CTT65532 DDO65531:DDP65532 DNK65531:DNL65532 DXG65531:DXH65532 EHC65531:EHD65532 EQY65531:EQZ65532 FAU65531:FAV65532 FKQ65531:FKR65532 FUM65531:FUN65532 GEI65531:GEJ65532 GOE65531:GOF65532 GYA65531:GYB65532 HHW65531:HHX65532 HRS65531:HRT65532 IBO65531:IBP65532 ILK65531:ILL65532 IVG65531:IVH65532 JFC65531:JFD65532 JOY65531:JOZ65532 JYU65531:JYV65532 KIQ65531:KIR65532 KSM65531:KSN65532 LCI65531:LCJ65532 LME65531:LMF65532 LWA65531:LWB65532 MFW65531:MFX65532 MPS65531:MPT65532 MZO65531:MZP65532 NJK65531:NJL65532 NTG65531:NTH65532 ODC65531:ODD65532 OMY65531:OMZ65532 OWU65531:OWV65532 PGQ65531:PGR65532 PQM65531:PQN65532 QAI65531:QAJ65532 QKE65531:QKF65532 QUA65531:QUB65532 RDW65531:RDX65532 RNS65531:RNT65532 RXO65531:RXP65532 SHK65531:SHL65532 SRG65531:SRH65532 TBC65531:TBD65532 TKY65531:TKZ65532 TUU65531:TUV65532 UEQ65531:UER65532 UOM65531:UON65532 UYI65531:UYJ65532 VIE65531:VIF65532 VSA65531:VSB65532 WBW65531:WBX65532 WLS65531:WLT65532 WVO65531:WVP65532 JC131067:JD131068 SY131067:SZ131068 ACU131067:ACV131068 AMQ131067:AMR131068 AWM131067:AWN131068 BGI131067:BGJ131068 BQE131067:BQF131068 CAA131067:CAB131068 CJW131067:CJX131068 CTS131067:CTT131068 DDO131067:DDP131068 DNK131067:DNL131068 DXG131067:DXH131068 EHC131067:EHD131068 EQY131067:EQZ131068 FAU131067:FAV131068 FKQ131067:FKR131068 FUM131067:FUN131068 GEI131067:GEJ131068 GOE131067:GOF131068 GYA131067:GYB131068 HHW131067:HHX131068 HRS131067:HRT131068 IBO131067:IBP131068 ILK131067:ILL131068 IVG131067:IVH131068 JFC131067:JFD131068 JOY131067:JOZ131068 JYU131067:JYV131068 KIQ131067:KIR131068 KSM131067:KSN131068 LCI131067:LCJ131068 LME131067:LMF131068 LWA131067:LWB131068 MFW131067:MFX131068 MPS131067:MPT131068 MZO131067:MZP131068 NJK131067:NJL131068 NTG131067:NTH131068 ODC131067:ODD131068 OMY131067:OMZ131068 OWU131067:OWV131068 PGQ131067:PGR131068 PQM131067:PQN131068 QAI131067:QAJ131068 QKE131067:QKF131068 QUA131067:QUB131068 RDW131067:RDX131068 RNS131067:RNT131068 RXO131067:RXP131068 SHK131067:SHL131068 SRG131067:SRH131068 TBC131067:TBD131068 TKY131067:TKZ131068 TUU131067:TUV131068 UEQ131067:UER131068 UOM131067:UON131068 UYI131067:UYJ131068 VIE131067:VIF131068 VSA131067:VSB131068 WBW131067:WBX131068 WLS131067:WLT131068 WVO131067:WVP131068 JC196603:JD196604 SY196603:SZ196604 ACU196603:ACV196604 AMQ196603:AMR196604 AWM196603:AWN196604 BGI196603:BGJ196604 BQE196603:BQF196604 CAA196603:CAB196604 CJW196603:CJX196604 CTS196603:CTT196604 DDO196603:DDP196604 DNK196603:DNL196604 DXG196603:DXH196604 EHC196603:EHD196604 EQY196603:EQZ196604 FAU196603:FAV196604 FKQ196603:FKR196604 FUM196603:FUN196604 GEI196603:GEJ196604 GOE196603:GOF196604 GYA196603:GYB196604 HHW196603:HHX196604 HRS196603:HRT196604 IBO196603:IBP196604 ILK196603:ILL196604 IVG196603:IVH196604 JFC196603:JFD196604 JOY196603:JOZ196604 JYU196603:JYV196604 KIQ196603:KIR196604 KSM196603:KSN196604 LCI196603:LCJ196604 LME196603:LMF196604 LWA196603:LWB196604 MFW196603:MFX196604 MPS196603:MPT196604 MZO196603:MZP196604 NJK196603:NJL196604 NTG196603:NTH196604 ODC196603:ODD196604 OMY196603:OMZ196604 OWU196603:OWV196604 PGQ196603:PGR196604 PQM196603:PQN196604 QAI196603:QAJ196604 QKE196603:QKF196604 QUA196603:QUB196604 RDW196603:RDX196604 RNS196603:RNT196604 RXO196603:RXP196604 SHK196603:SHL196604 SRG196603:SRH196604 TBC196603:TBD196604 TKY196603:TKZ196604 TUU196603:TUV196604 UEQ196603:UER196604 UOM196603:UON196604 UYI196603:UYJ196604 VIE196603:VIF196604 VSA196603:VSB196604 WBW196603:WBX196604 WLS196603:WLT196604 WVO196603:WVP196604 JC262139:JD262140 SY262139:SZ262140 ACU262139:ACV262140 AMQ262139:AMR262140 AWM262139:AWN262140 BGI262139:BGJ262140 BQE262139:BQF262140 CAA262139:CAB262140 CJW262139:CJX262140 CTS262139:CTT262140 DDO262139:DDP262140 DNK262139:DNL262140 DXG262139:DXH262140 EHC262139:EHD262140 EQY262139:EQZ262140 FAU262139:FAV262140 FKQ262139:FKR262140 FUM262139:FUN262140 GEI262139:GEJ262140 GOE262139:GOF262140 GYA262139:GYB262140 HHW262139:HHX262140 HRS262139:HRT262140 IBO262139:IBP262140 ILK262139:ILL262140 IVG262139:IVH262140 JFC262139:JFD262140 JOY262139:JOZ262140 JYU262139:JYV262140 KIQ262139:KIR262140 KSM262139:KSN262140 LCI262139:LCJ262140 LME262139:LMF262140 LWA262139:LWB262140 MFW262139:MFX262140 MPS262139:MPT262140 MZO262139:MZP262140 NJK262139:NJL262140 NTG262139:NTH262140 ODC262139:ODD262140 OMY262139:OMZ262140 OWU262139:OWV262140 PGQ262139:PGR262140 PQM262139:PQN262140 QAI262139:QAJ262140 QKE262139:QKF262140 QUA262139:QUB262140 RDW262139:RDX262140 RNS262139:RNT262140 RXO262139:RXP262140 SHK262139:SHL262140 SRG262139:SRH262140 TBC262139:TBD262140 TKY262139:TKZ262140 TUU262139:TUV262140 UEQ262139:UER262140 UOM262139:UON262140 UYI262139:UYJ262140 VIE262139:VIF262140 VSA262139:VSB262140 WBW262139:WBX262140 WLS262139:WLT262140 WVO262139:WVP262140 JC327675:JD327676 SY327675:SZ327676 ACU327675:ACV327676 AMQ327675:AMR327676 AWM327675:AWN327676 BGI327675:BGJ327676 BQE327675:BQF327676 CAA327675:CAB327676 CJW327675:CJX327676 CTS327675:CTT327676 DDO327675:DDP327676 DNK327675:DNL327676 DXG327675:DXH327676 EHC327675:EHD327676 EQY327675:EQZ327676 FAU327675:FAV327676 FKQ327675:FKR327676 FUM327675:FUN327676 GEI327675:GEJ327676 GOE327675:GOF327676 GYA327675:GYB327676 HHW327675:HHX327676 HRS327675:HRT327676 IBO327675:IBP327676 ILK327675:ILL327676 IVG327675:IVH327676 JFC327675:JFD327676 JOY327675:JOZ327676 JYU327675:JYV327676 KIQ327675:KIR327676 KSM327675:KSN327676 LCI327675:LCJ327676 LME327675:LMF327676 LWA327675:LWB327676 MFW327675:MFX327676 MPS327675:MPT327676 MZO327675:MZP327676 NJK327675:NJL327676 NTG327675:NTH327676 ODC327675:ODD327676 OMY327675:OMZ327676 OWU327675:OWV327676 PGQ327675:PGR327676 PQM327675:PQN327676 QAI327675:QAJ327676 QKE327675:QKF327676 QUA327675:QUB327676 RDW327675:RDX327676 RNS327675:RNT327676 RXO327675:RXP327676 SHK327675:SHL327676 SRG327675:SRH327676 TBC327675:TBD327676 TKY327675:TKZ327676 TUU327675:TUV327676 UEQ327675:UER327676 UOM327675:UON327676 UYI327675:UYJ327676 VIE327675:VIF327676 VSA327675:VSB327676 WBW327675:WBX327676 WLS327675:WLT327676 WVO327675:WVP327676 JC393211:JD393212 SY393211:SZ393212 ACU393211:ACV393212 AMQ393211:AMR393212 AWM393211:AWN393212 BGI393211:BGJ393212 BQE393211:BQF393212 CAA393211:CAB393212 CJW393211:CJX393212 CTS393211:CTT393212 DDO393211:DDP393212 DNK393211:DNL393212 DXG393211:DXH393212 EHC393211:EHD393212 EQY393211:EQZ393212 FAU393211:FAV393212 FKQ393211:FKR393212 FUM393211:FUN393212 GEI393211:GEJ393212 GOE393211:GOF393212 GYA393211:GYB393212 HHW393211:HHX393212 HRS393211:HRT393212 IBO393211:IBP393212 ILK393211:ILL393212 IVG393211:IVH393212 JFC393211:JFD393212 JOY393211:JOZ393212 JYU393211:JYV393212 KIQ393211:KIR393212 KSM393211:KSN393212 LCI393211:LCJ393212 LME393211:LMF393212 LWA393211:LWB393212 MFW393211:MFX393212 MPS393211:MPT393212 MZO393211:MZP393212 NJK393211:NJL393212 NTG393211:NTH393212 ODC393211:ODD393212 OMY393211:OMZ393212 OWU393211:OWV393212 PGQ393211:PGR393212 PQM393211:PQN393212 QAI393211:QAJ393212 QKE393211:QKF393212 QUA393211:QUB393212 RDW393211:RDX393212 RNS393211:RNT393212 RXO393211:RXP393212 SHK393211:SHL393212 SRG393211:SRH393212 TBC393211:TBD393212 TKY393211:TKZ393212 TUU393211:TUV393212 UEQ393211:UER393212 UOM393211:UON393212 UYI393211:UYJ393212 VIE393211:VIF393212 VSA393211:VSB393212 WBW393211:WBX393212 WLS393211:WLT393212 WVO393211:WVP393212 JC458747:JD458748 SY458747:SZ458748 ACU458747:ACV458748 AMQ458747:AMR458748 AWM458747:AWN458748 BGI458747:BGJ458748 BQE458747:BQF458748 CAA458747:CAB458748 CJW458747:CJX458748 CTS458747:CTT458748 DDO458747:DDP458748 DNK458747:DNL458748 DXG458747:DXH458748 EHC458747:EHD458748 EQY458747:EQZ458748 FAU458747:FAV458748 FKQ458747:FKR458748 FUM458747:FUN458748 GEI458747:GEJ458748 GOE458747:GOF458748 GYA458747:GYB458748 HHW458747:HHX458748 HRS458747:HRT458748 IBO458747:IBP458748 ILK458747:ILL458748 IVG458747:IVH458748 JFC458747:JFD458748 JOY458747:JOZ458748 JYU458747:JYV458748 KIQ458747:KIR458748 KSM458747:KSN458748 LCI458747:LCJ458748 LME458747:LMF458748 LWA458747:LWB458748 MFW458747:MFX458748 MPS458747:MPT458748 MZO458747:MZP458748 NJK458747:NJL458748 NTG458747:NTH458748 ODC458747:ODD458748 OMY458747:OMZ458748 OWU458747:OWV458748 PGQ458747:PGR458748 PQM458747:PQN458748 QAI458747:QAJ458748 QKE458747:QKF458748 QUA458747:QUB458748 RDW458747:RDX458748 RNS458747:RNT458748 RXO458747:RXP458748 SHK458747:SHL458748 SRG458747:SRH458748 TBC458747:TBD458748 TKY458747:TKZ458748 TUU458747:TUV458748 UEQ458747:UER458748 UOM458747:UON458748 UYI458747:UYJ458748 VIE458747:VIF458748 VSA458747:VSB458748 WBW458747:WBX458748 WLS458747:WLT458748 WVO458747:WVP458748 JC524283:JD524284 SY524283:SZ524284 ACU524283:ACV524284 AMQ524283:AMR524284 AWM524283:AWN524284 BGI524283:BGJ524284 BQE524283:BQF524284 CAA524283:CAB524284 CJW524283:CJX524284 CTS524283:CTT524284 DDO524283:DDP524284 DNK524283:DNL524284 DXG524283:DXH524284 EHC524283:EHD524284 EQY524283:EQZ524284 FAU524283:FAV524284 FKQ524283:FKR524284 FUM524283:FUN524284 GEI524283:GEJ524284 GOE524283:GOF524284 GYA524283:GYB524284 HHW524283:HHX524284 HRS524283:HRT524284 IBO524283:IBP524284 ILK524283:ILL524284 IVG524283:IVH524284 JFC524283:JFD524284 JOY524283:JOZ524284 JYU524283:JYV524284 KIQ524283:KIR524284 KSM524283:KSN524284 LCI524283:LCJ524284 LME524283:LMF524284 LWA524283:LWB524284 MFW524283:MFX524284 MPS524283:MPT524284 MZO524283:MZP524284 NJK524283:NJL524284 NTG524283:NTH524284 ODC524283:ODD524284 OMY524283:OMZ524284 OWU524283:OWV524284 PGQ524283:PGR524284 PQM524283:PQN524284 QAI524283:QAJ524284 QKE524283:QKF524284 QUA524283:QUB524284 RDW524283:RDX524284 RNS524283:RNT524284 RXO524283:RXP524284 SHK524283:SHL524284 SRG524283:SRH524284 TBC524283:TBD524284 TKY524283:TKZ524284 TUU524283:TUV524284 UEQ524283:UER524284 UOM524283:UON524284 UYI524283:UYJ524284 VIE524283:VIF524284 VSA524283:VSB524284 WBW524283:WBX524284 WLS524283:WLT524284 WVO524283:WVP524284 JC589819:JD589820 SY589819:SZ589820 ACU589819:ACV589820 AMQ589819:AMR589820 AWM589819:AWN589820 BGI589819:BGJ589820 BQE589819:BQF589820 CAA589819:CAB589820 CJW589819:CJX589820 CTS589819:CTT589820 DDO589819:DDP589820 DNK589819:DNL589820 DXG589819:DXH589820 EHC589819:EHD589820 EQY589819:EQZ589820 FAU589819:FAV589820 FKQ589819:FKR589820 FUM589819:FUN589820 GEI589819:GEJ589820 GOE589819:GOF589820 GYA589819:GYB589820 HHW589819:HHX589820 HRS589819:HRT589820 IBO589819:IBP589820 ILK589819:ILL589820 IVG589819:IVH589820 JFC589819:JFD589820 JOY589819:JOZ589820 JYU589819:JYV589820 KIQ589819:KIR589820 KSM589819:KSN589820 LCI589819:LCJ589820 LME589819:LMF589820 LWA589819:LWB589820 MFW589819:MFX589820 MPS589819:MPT589820 MZO589819:MZP589820 NJK589819:NJL589820 NTG589819:NTH589820 ODC589819:ODD589820 OMY589819:OMZ589820 OWU589819:OWV589820 PGQ589819:PGR589820 PQM589819:PQN589820 QAI589819:QAJ589820 QKE589819:QKF589820 QUA589819:QUB589820 RDW589819:RDX589820 RNS589819:RNT589820 RXO589819:RXP589820 SHK589819:SHL589820 SRG589819:SRH589820 TBC589819:TBD589820 TKY589819:TKZ589820 TUU589819:TUV589820 UEQ589819:UER589820 UOM589819:UON589820 UYI589819:UYJ589820 VIE589819:VIF589820 VSA589819:VSB589820 WBW589819:WBX589820 WLS589819:WLT589820 WVO589819:WVP589820 JC655355:JD655356 SY655355:SZ655356 ACU655355:ACV655356 AMQ655355:AMR655356 AWM655355:AWN655356 BGI655355:BGJ655356 BQE655355:BQF655356 CAA655355:CAB655356 CJW655355:CJX655356 CTS655355:CTT655356 DDO655355:DDP655356 DNK655355:DNL655356 DXG655355:DXH655356 EHC655355:EHD655356 EQY655355:EQZ655356 FAU655355:FAV655356 FKQ655355:FKR655356 FUM655355:FUN655356 GEI655355:GEJ655356 GOE655355:GOF655356 GYA655355:GYB655356 HHW655355:HHX655356 HRS655355:HRT655356 IBO655355:IBP655356 ILK655355:ILL655356 IVG655355:IVH655356 JFC655355:JFD655356 JOY655355:JOZ655356 JYU655355:JYV655356 KIQ655355:KIR655356 KSM655355:KSN655356 LCI655355:LCJ655356 LME655355:LMF655356 LWA655355:LWB655356 MFW655355:MFX655356 MPS655355:MPT655356 MZO655355:MZP655356 NJK655355:NJL655356 NTG655355:NTH655356 ODC655355:ODD655356 OMY655355:OMZ655356 OWU655355:OWV655356 PGQ655355:PGR655356 PQM655355:PQN655356 QAI655355:QAJ655356 QKE655355:QKF655356 QUA655355:QUB655356 RDW655355:RDX655356 RNS655355:RNT655356 RXO655355:RXP655356 SHK655355:SHL655356 SRG655355:SRH655356 TBC655355:TBD655356 TKY655355:TKZ655356 TUU655355:TUV655356 UEQ655355:UER655356 UOM655355:UON655356 UYI655355:UYJ655356 VIE655355:VIF655356 VSA655355:VSB655356 WBW655355:WBX655356 WLS655355:WLT655356 WVO655355:WVP655356 JC720891:JD720892 SY720891:SZ720892 ACU720891:ACV720892 AMQ720891:AMR720892 AWM720891:AWN720892 BGI720891:BGJ720892 BQE720891:BQF720892 CAA720891:CAB720892 CJW720891:CJX720892 CTS720891:CTT720892 DDO720891:DDP720892 DNK720891:DNL720892 DXG720891:DXH720892 EHC720891:EHD720892 EQY720891:EQZ720892 FAU720891:FAV720892 FKQ720891:FKR720892 FUM720891:FUN720892 GEI720891:GEJ720892 GOE720891:GOF720892 GYA720891:GYB720892 HHW720891:HHX720892 HRS720891:HRT720892 IBO720891:IBP720892 ILK720891:ILL720892 IVG720891:IVH720892 JFC720891:JFD720892 JOY720891:JOZ720892 JYU720891:JYV720892 KIQ720891:KIR720892 KSM720891:KSN720892 LCI720891:LCJ720892 LME720891:LMF720892 LWA720891:LWB720892 MFW720891:MFX720892 MPS720891:MPT720892 MZO720891:MZP720892 NJK720891:NJL720892 NTG720891:NTH720892 ODC720891:ODD720892 OMY720891:OMZ720892 OWU720891:OWV720892 PGQ720891:PGR720892 PQM720891:PQN720892 QAI720891:QAJ720892 QKE720891:QKF720892 QUA720891:QUB720892 RDW720891:RDX720892 RNS720891:RNT720892 RXO720891:RXP720892 SHK720891:SHL720892 SRG720891:SRH720892 TBC720891:TBD720892 TKY720891:TKZ720892 TUU720891:TUV720892 UEQ720891:UER720892 UOM720891:UON720892 UYI720891:UYJ720892 VIE720891:VIF720892 VSA720891:VSB720892 WBW720891:WBX720892 WLS720891:WLT720892 WVO720891:WVP720892 JC786427:JD786428 SY786427:SZ786428 ACU786427:ACV786428 AMQ786427:AMR786428 AWM786427:AWN786428 BGI786427:BGJ786428 BQE786427:BQF786428 CAA786427:CAB786428 CJW786427:CJX786428 CTS786427:CTT786428 DDO786427:DDP786428 DNK786427:DNL786428 DXG786427:DXH786428 EHC786427:EHD786428 EQY786427:EQZ786428 FAU786427:FAV786428 FKQ786427:FKR786428 FUM786427:FUN786428 GEI786427:GEJ786428 GOE786427:GOF786428 GYA786427:GYB786428 HHW786427:HHX786428 HRS786427:HRT786428 IBO786427:IBP786428 ILK786427:ILL786428 IVG786427:IVH786428 JFC786427:JFD786428 JOY786427:JOZ786428 JYU786427:JYV786428 KIQ786427:KIR786428 KSM786427:KSN786428 LCI786427:LCJ786428 LME786427:LMF786428 LWA786427:LWB786428 MFW786427:MFX786428 MPS786427:MPT786428 MZO786427:MZP786428 NJK786427:NJL786428 NTG786427:NTH786428 ODC786427:ODD786428 OMY786427:OMZ786428 OWU786427:OWV786428 PGQ786427:PGR786428 PQM786427:PQN786428 QAI786427:QAJ786428 QKE786427:QKF786428 QUA786427:QUB786428 RDW786427:RDX786428 RNS786427:RNT786428 RXO786427:RXP786428 SHK786427:SHL786428 SRG786427:SRH786428 TBC786427:TBD786428 TKY786427:TKZ786428 TUU786427:TUV786428 UEQ786427:UER786428 UOM786427:UON786428 UYI786427:UYJ786428 VIE786427:VIF786428 VSA786427:VSB786428 WBW786427:WBX786428 WLS786427:WLT786428 WVO786427:WVP786428 JC851963:JD851964 SY851963:SZ851964 ACU851963:ACV851964 AMQ851963:AMR851964 AWM851963:AWN851964 BGI851963:BGJ851964 BQE851963:BQF851964 CAA851963:CAB851964 CJW851963:CJX851964 CTS851963:CTT851964 DDO851963:DDP851964 DNK851963:DNL851964 DXG851963:DXH851964 EHC851963:EHD851964 EQY851963:EQZ851964 FAU851963:FAV851964 FKQ851963:FKR851964 FUM851963:FUN851964 GEI851963:GEJ851964 GOE851963:GOF851964 GYA851963:GYB851964 HHW851963:HHX851964 HRS851963:HRT851964 IBO851963:IBP851964 ILK851963:ILL851964 IVG851963:IVH851964 JFC851963:JFD851964 JOY851963:JOZ851964 JYU851963:JYV851964 KIQ851963:KIR851964 KSM851963:KSN851964 LCI851963:LCJ851964 LME851963:LMF851964 LWA851963:LWB851964 MFW851963:MFX851964 MPS851963:MPT851964 MZO851963:MZP851964 NJK851963:NJL851964 NTG851963:NTH851964 ODC851963:ODD851964 OMY851963:OMZ851964 OWU851963:OWV851964 PGQ851963:PGR851964 PQM851963:PQN851964 QAI851963:QAJ851964 QKE851963:QKF851964 QUA851963:QUB851964 RDW851963:RDX851964 RNS851963:RNT851964 RXO851963:RXP851964 SHK851963:SHL851964 SRG851963:SRH851964 TBC851963:TBD851964 TKY851963:TKZ851964 TUU851963:TUV851964 UEQ851963:UER851964 UOM851963:UON851964 UYI851963:UYJ851964 VIE851963:VIF851964 VSA851963:VSB851964 WBW851963:WBX851964 WLS851963:WLT851964 WVO851963:WVP851964 JC917499:JD917500 SY917499:SZ917500 ACU917499:ACV917500 AMQ917499:AMR917500 AWM917499:AWN917500 BGI917499:BGJ917500 BQE917499:BQF917500 CAA917499:CAB917500 CJW917499:CJX917500 CTS917499:CTT917500 DDO917499:DDP917500 DNK917499:DNL917500 DXG917499:DXH917500 EHC917499:EHD917500 EQY917499:EQZ917500 FAU917499:FAV917500 FKQ917499:FKR917500 FUM917499:FUN917500 GEI917499:GEJ917500 GOE917499:GOF917500 GYA917499:GYB917500 HHW917499:HHX917500 HRS917499:HRT917500 IBO917499:IBP917500 ILK917499:ILL917500 IVG917499:IVH917500 JFC917499:JFD917500 JOY917499:JOZ917500 JYU917499:JYV917500 KIQ917499:KIR917500 KSM917499:KSN917500 LCI917499:LCJ917500 LME917499:LMF917500 LWA917499:LWB917500 MFW917499:MFX917500 MPS917499:MPT917500 MZO917499:MZP917500 NJK917499:NJL917500 NTG917499:NTH917500 ODC917499:ODD917500 OMY917499:OMZ917500 OWU917499:OWV917500 PGQ917499:PGR917500 PQM917499:PQN917500 QAI917499:QAJ917500 QKE917499:QKF917500 QUA917499:QUB917500 RDW917499:RDX917500 RNS917499:RNT917500 RXO917499:RXP917500 SHK917499:SHL917500 SRG917499:SRH917500 TBC917499:TBD917500 TKY917499:TKZ917500 TUU917499:TUV917500 UEQ917499:UER917500 UOM917499:UON917500 UYI917499:UYJ917500 VIE917499:VIF917500 VSA917499:VSB917500 WBW917499:WBX917500 WLS917499:WLT917500 WVO917499:WVP917500 JC983035:JD983036 SY983035:SZ983036 ACU983035:ACV983036 AMQ983035:AMR983036 AWM983035:AWN983036 BGI983035:BGJ983036 BQE983035:BQF983036 CAA983035:CAB983036 CJW983035:CJX983036 CTS983035:CTT983036 DDO983035:DDP983036 DNK983035:DNL983036 DXG983035:DXH983036 EHC983035:EHD983036 EQY983035:EQZ983036 FAU983035:FAV983036 FKQ983035:FKR983036 FUM983035:FUN983036 GEI983035:GEJ983036 GOE983035:GOF983036 GYA983035:GYB983036 HHW983035:HHX983036 HRS983035:HRT983036 IBO983035:IBP983036 ILK983035:ILL983036 IVG983035:IVH983036 JFC983035:JFD983036 JOY983035:JOZ983036 JYU983035:JYV983036 KIQ983035:KIR983036 KSM983035:KSN983036 LCI983035:LCJ983036 LME983035:LMF983036 LWA983035:LWB983036 MFW983035:MFX983036 MPS983035:MPT983036 MZO983035:MZP983036 NJK983035:NJL983036 NTG983035:NTH983036 ODC983035:ODD983036 OMY983035:OMZ983036 OWU983035:OWV983036 PGQ983035:PGR983036 PQM983035:PQN983036 QAI983035:QAJ983036 QKE983035:QKF983036 QUA983035:QUB983036 RDW983035:RDX983036 RNS983035:RNT983036 RXO983035:RXP983036 SHK983035:SHL983036 SRG983035:SRH983036 TBC983035:TBD983036 TKY983035:TKZ983036 TUU983035:TUV983036 UEQ983035:UER983036 UOM983035:UON983036 UYI983035:UYJ983036 VIE983035:VIF983036 VSA983035:VSB983036 WBW983035:WBX983036 WLS983035:WLT983036 WVO983035:WVP983036 WLP983041:WLQ983042 IW65537:IX65538 SS65537:ST65538 ACO65537:ACP65538 AMK65537:AML65538 AWG65537:AWH65538 BGC65537:BGD65538 BPY65537:BPZ65538 BZU65537:BZV65538 CJQ65537:CJR65538 CTM65537:CTN65538 DDI65537:DDJ65538 DNE65537:DNF65538 DXA65537:DXB65538 EGW65537:EGX65538 EQS65537:EQT65538 FAO65537:FAP65538 FKK65537:FKL65538 FUG65537:FUH65538 GEC65537:GED65538 GNY65537:GNZ65538 GXU65537:GXV65538 HHQ65537:HHR65538 HRM65537:HRN65538 IBI65537:IBJ65538 ILE65537:ILF65538 IVA65537:IVB65538 JEW65537:JEX65538 JOS65537:JOT65538 JYO65537:JYP65538 KIK65537:KIL65538 KSG65537:KSH65538 LCC65537:LCD65538 LLY65537:LLZ65538 LVU65537:LVV65538 MFQ65537:MFR65538 MPM65537:MPN65538 MZI65537:MZJ65538 NJE65537:NJF65538 NTA65537:NTB65538 OCW65537:OCX65538 OMS65537:OMT65538 OWO65537:OWP65538 PGK65537:PGL65538 PQG65537:PQH65538 QAC65537:QAD65538 QJY65537:QJZ65538 QTU65537:QTV65538 RDQ65537:RDR65538 RNM65537:RNN65538 RXI65537:RXJ65538 SHE65537:SHF65538 SRA65537:SRB65538 TAW65537:TAX65538 TKS65537:TKT65538 TUO65537:TUP65538 UEK65537:UEL65538 UOG65537:UOH65538 UYC65537:UYD65538 VHY65537:VHZ65538 VRU65537:VRV65538 WBQ65537:WBR65538 WLM65537:WLN65538 WVI65537:WVJ65538 IW131073:IX131074 SS131073:ST131074 ACO131073:ACP131074 AMK131073:AML131074 AWG131073:AWH131074 BGC131073:BGD131074 BPY131073:BPZ131074 BZU131073:BZV131074 CJQ131073:CJR131074 CTM131073:CTN131074 DDI131073:DDJ131074 DNE131073:DNF131074 DXA131073:DXB131074 EGW131073:EGX131074 EQS131073:EQT131074 FAO131073:FAP131074 FKK131073:FKL131074 FUG131073:FUH131074 GEC131073:GED131074 GNY131073:GNZ131074 GXU131073:GXV131074 HHQ131073:HHR131074 HRM131073:HRN131074 IBI131073:IBJ131074 ILE131073:ILF131074 IVA131073:IVB131074 JEW131073:JEX131074 JOS131073:JOT131074 JYO131073:JYP131074 KIK131073:KIL131074 KSG131073:KSH131074 LCC131073:LCD131074 LLY131073:LLZ131074 LVU131073:LVV131074 MFQ131073:MFR131074 MPM131073:MPN131074 MZI131073:MZJ131074 NJE131073:NJF131074 NTA131073:NTB131074 OCW131073:OCX131074 OMS131073:OMT131074 OWO131073:OWP131074 PGK131073:PGL131074 PQG131073:PQH131074 QAC131073:QAD131074 QJY131073:QJZ131074 QTU131073:QTV131074 RDQ131073:RDR131074 RNM131073:RNN131074 RXI131073:RXJ131074 SHE131073:SHF131074 SRA131073:SRB131074 TAW131073:TAX131074 TKS131073:TKT131074 TUO131073:TUP131074 UEK131073:UEL131074 UOG131073:UOH131074 UYC131073:UYD131074 VHY131073:VHZ131074 VRU131073:VRV131074 WBQ131073:WBR131074 WLM131073:WLN131074 WVI131073:WVJ131074 IW196609:IX196610 SS196609:ST196610 ACO196609:ACP196610 AMK196609:AML196610 AWG196609:AWH196610 BGC196609:BGD196610 BPY196609:BPZ196610 BZU196609:BZV196610 CJQ196609:CJR196610 CTM196609:CTN196610 DDI196609:DDJ196610 DNE196609:DNF196610 DXA196609:DXB196610 EGW196609:EGX196610 EQS196609:EQT196610 FAO196609:FAP196610 FKK196609:FKL196610 FUG196609:FUH196610 GEC196609:GED196610 GNY196609:GNZ196610 GXU196609:GXV196610 HHQ196609:HHR196610 HRM196609:HRN196610 IBI196609:IBJ196610 ILE196609:ILF196610 IVA196609:IVB196610 JEW196609:JEX196610 JOS196609:JOT196610 JYO196609:JYP196610 KIK196609:KIL196610 KSG196609:KSH196610 LCC196609:LCD196610 LLY196609:LLZ196610 LVU196609:LVV196610 MFQ196609:MFR196610 MPM196609:MPN196610 MZI196609:MZJ196610 NJE196609:NJF196610 NTA196609:NTB196610 OCW196609:OCX196610 OMS196609:OMT196610 OWO196609:OWP196610 PGK196609:PGL196610 PQG196609:PQH196610 QAC196609:QAD196610 QJY196609:QJZ196610 QTU196609:QTV196610 RDQ196609:RDR196610 RNM196609:RNN196610 RXI196609:RXJ196610 SHE196609:SHF196610 SRA196609:SRB196610 TAW196609:TAX196610 TKS196609:TKT196610 TUO196609:TUP196610 UEK196609:UEL196610 UOG196609:UOH196610 UYC196609:UYD196610 VHY196609:VHZ196610 VRU196609:VRV196610 WBQ196609:WBR196610 WLM196609:WLN196610 WVI196609:WVJ196610 IW262145:IX262146 SS262145:ST262146 ACO262145:ACP262146 AMK262145:AML262146 AWG262145:AWH262146 BGC262145:BGD262146 BPY262145:BPZ262146 BZU262145:BZV262146 CJQ262145:CJR262146 CTM262145:CTN262146 DDI262145:DDJ262146 DNE262145:DNF262146 DXA262145:DXB262146 EGW262145:EGX262146 EQS262145:EQT262146 FAO262145:FAP262146 FKK262145:FKL262146 FUG262145:FUH262146 GEC262145:GED262146 GNY262145:GNZ262146 GXU262145:GXV262146 HHQ262145:HHR262146 HRM262145:HRN262146 IBI262145:IBJ262146 ILE262145:ILF262146 IVA262145:IVB262146 JEW262145:JEX262146 JOS262145:JOT262146 JYO262145:JYP262146 KIK262145:KIL262146 KSG262145:KSH262146 LCC262145:LCD262146 LLY262145:LLZ262146 LVU262145:LVV262146 MFQ262145:MFR262146 MPM262145:MPN262146 MZI262145:MZJ262146 NJE262145:NJF262146 NTA262145:NTB262146 OCW262145:OCX262146 OMS262145:OMT262146 OWO262145:OWP262146 PGK262145:PGL262146 PQG262145:PQH262146 QAC262145:QAD262146 QJY262145:QJZ262146 QTU262145:QTV262146 RDQ262145:RDR262146 RNM262145:RNN262146 RXI262145:RXJ262146 SHE262145:SHF262146 SRA262145:SRB262146 TAW262145:TAX262146 TKS262145:TKT262146 TUO262145:TUP262146 UEK262145:UEL262146 UOG262145:UOH262146 UYC262145:UYD262146 VHY262145:VHZ262146 VRU262145:VRV262146 WBQ262145:WBR262146 WLM262145:WLN262146 WVI262145:WVJ262146 IW327681:IX327682 SS327681:ST327682 ACO327681:ACP327682 AMK327681:AML327682 AWG327681:AWH327682 BGC327681:BGD327682 BPY327681:BPZ327682 BZU327681:BZV327682 CJQ327681:CJR327682 CTM327681:CTN327682 DDI327681:DDJ327682 DNE327681:DNF327682 DXA327681:DXB327682 EGW327681:EGX327682 EQS327681:EQT327682 FAO327681:FAP327682 FKK327681:FKL327682 FUG327681:FUH327682 GEC327681:GED327682 GNY327681:GNZ327682 GXU327681:GXV327682 HHQ327681:HHR327682 HRM327681:HRN327682 IBI327681:IBJ327682 ILE327681:ILF327682 IVA327681:IVB327682 JEW327681:JEX327682 JOS327681:JOT327682 JYO327681:JYP327682 KIK327681:KIL327682 KSG327681:KSH327682 LCC327681:LCD327682 LLY327681:LLZ327682 LVU327681:LVV327682 MFQ327681:MFR327682 MPM327681:MPN327682 MZI327681:MZJ327682 NJE327681:NJF327682 NTA327681:NTB327682 OCW327681:OCX327682 OMS327681:OMT327682 OWO327681:OWP327682 PGK327681:PGL327682 PQG327681:PQH327682 QAC327681:QAD327682 QJY327681:QJZ327682 QTU327681:QTV327682 RDQ327681:RDR327682 RNM327681:RNN327682 RXI327681:RXJ327682 SHE327681:SHF327682 SRA327681:SRB327682 TAW327681:TAX327682 TKS327681:TKT327682 TUO327681:TUP327682 UEK327681:UEL327682 UOG327681:UOH327682 UYC327681:UYD327682 VHY327681:VHZ327682 VRU327681:VRV327682 WBQ327681:WBR327682 WLM327681:WLN327682 WVI327681:WVJ327682 IW393217:IX393218 SS393217:ST393218 ACO393217:ACP393218 AMK393217:AML393218 AWG393217:AWH393218 BGC393217:BGD393218 BPY393217:BPZ393218 BZU393217:BZV393218 CJQ393217:CJR393218 CTM393217:CTN393218 DDI393217:DDJ393218 DNE393217:DNF393218 DXA393217:DXB393218 EGW393217:EGX393218 EQS393217:EQT393218 FAO393217:FAP393218 FKK393217:FKL393218 FUG393217:FUH393218 GEC393217:GED393218 GNY393217:GNZ393218 GXU393217:GXV393218 HHQ393217:HHR393218 HRM393217:HRN393218 IBI393217:IBJ393218 ILE393217:ILF393218 IVA393217:IVB393218 JEW393217:JEX393218 JOS393217:JOT393218 JYO393217:JYP393218 KIK393217:KIL393218 KSG393217:KSH393218 LCC393217:LCD393218 LLY393217:LLZ393218 LVU393217:LVV393218 MFQ393217:MFR393218 MPM393217:MPN393218 MZI393217:MZJ393218 NJE393217:NJF393218 NTA393217:NTB393218 OCW393217:OCX393218 OMS393217:OMT393218 OWO393217:OWP393218 PGK393217:PGL393218 PQG393217:PQH393218 QAC393217:QAD393218 QJY393217:QJZ393218 QTU393217:QTV393218 RDQ393217:RDR393218 RNM393217:RNN393218 RXI393217:RXJ393218 SHE393217:SHF393218 SRA393217:SRB393218 TAW393217:TAX393218 TKS393217:TKT393218 TUO393217:TUP393218 UEK393217:UEL393218 UOG393217:UOH393218 UYC393217:UYD393218 VHY393217:VHZ393218 VRU393217:VRV393218 WBQ393217:WBR393218 WLM393217:WLN393218 WVI393217:WVJ393218 IW458753:IX458754 SS458753:ST458754 ACO458753:ACP458754 AMK458753:AML458754 AWG458753:AWH458754 BGC458753:BGD458754 BPY458753:BPZ458754 BZU458753:BZV458754 CJQ458753:CJR458754 CTM458753:CTN458754 DDI458753:DDJ458754 DNE458753:DNF458754 DXA458753:DXB458754 EGW458753:EGX458754 EQS458753:EQT458754 FAO458753:FAP458754 FKK458753:FKL458754 FUG458753:FUH458754 GEC458753:GED458754 GNY458753:GNZ458754 GXU458753:GXV458754 HHQ458753:HHR458754 HRM458753:HRN458754 IBI458753:IBJ458754 ILE458753:ILF458754 IVA458753:IVB458754 JEW458753:JEX458754 JOS458753:JOT458754 JYO458753:JYP458754 KIK458753:KIL458754 KSG458753:KSH458754 LCC458753:LCD458754 LLY458753:LLZ458754 LVU458753:LVV458754 MFQ458753:MFR458754 MPM458753:MPN458754 MZI458753:MZJ458754 NJE458753:NJF458754 NTA458753:NTB458754 OCW458753:OCX458754 OMS458753:OMT458754 OWO458753:OWP458754 PGK458753:PGL458754 PQG458753:PQH458754 QAC458753:QAD458754 QJY458753:QJZ458754 QTU458753:QTV458754 RDQ458753:RDR458754 RNM458753:RNN458754 RXI458753:RXJ458754 SHE458753:SHF458754 SRA458753:SRB458754 TAW458753:TAX458754 TKS458753:TKT458754 TUO458753:TUP458754 UEK458753:UEL458754 UOG458753:UOH458754 UYC458753:UYD458754 VHY458753:VHZ458754 VRU458753:VRV458754 WBQ458753:WBR458754 WLM458753:WLN458754 WVI458753:WVJ458754 IW524289:IX524290 SS524289:ST524290 ACO524289:ACP524290 AMK524289:AML524290 AWG524289:AWH524290 BGC524289:BGD524290 BPY524289:BPZ524290 BZU524289:BZV524290 CJQ524289:CJR524290 CTM524289:CTN524290 DDI524289:DDJ524290 DNE524289:DNF524290 DXA524289:DXB524290 EGW524289:EGX524290 EQS524289:EQT524290 FAO524289:FAP524290 FKK524289:FKL524290 FUG524289:FUH524290 GEC524289:GED524290 GNY524289:GNZ524290 GXU524289:GXV524290 HHQ524289:HHR524290 HRM524289:HRN524290 IBI524289:IBJ524290 ILE524289:ILF524290 IVA524289:IVB524290 JEW524289:JEX524290 JOS524289:JOT524290 JYO524289:JYP524290 KIK524289:KIL524290 KSG524289:KSH524290 LCC524289:LCD524290 LLY524289:LLZ524290 LVU524289:LVV524290 MFQ524289:MFR524290 MPM524289:MPN524290 MZI524289:MZJ524290 NJE524289:NJF524290 NTA524289:NTB524290 OCW524289:OCX524290 OMS524289:OMT524290 OWO524289:OWP524290 PGK524289:PGL524290 PQG524289:PQH524290 QAC524289:QAD524290 QJY524289:QJZ524290 QTU524289:QTV524290 RDQ524289:RDR524290 RNM524289:RNN524290 RXI524289:RXJ524290 SHE524289:SHF524290 SRA524289:SRB524290 TAW524289:TAX524290 TKS524289:TKT524290 TUO524289:TUP524290 UEK524289:UEL524290 UOG524289:UOH524290 UYC524289:UYD524290 VHY524289:VHZ524290 VRU524289:VRV524290 WBQ524289:WBR524290 WLM524289:WLN524290 WVI524289:WVJ524290 IW589825:IX589826 SS589825:ST589826 ACO589825:ACP589826 AMK589825:AML589826 AWG589825:AWH589826 BGC589825:BGD589826 BPY589825:BPZ589826 BZU589825:BZV589826 CJQ589825:CJR589826 CTM589825:CTN589826 DDI589825:DDJ589826 DNE589825:DNF589826 DXA589825:DXB589826 EGW589825:EGX589826 EQS589825:EQT589826 FAO589825:FAP589826 FKK589825:FKL589826 FUG589825:FUH589826 GEC589825:GED589826 GNY589825:GNZ589826 GXU589825:GXV589826 HHQ589825:HHR589826 HRM589825:HRN589826 IBI589825:IBJ589826 ILE589825:ILF589826 IVA589825:IVB589826 JEW589825:JEX589826 JOS589825:JOT589826 JYO589825:JYP589826 KIK589825:KIL589826 KSG589825:KSH589826 LCC589825:LCD589826 LLY589825:LLZ589826 LVU589825:LVV589826 MFQ589825:MFR589826 MPM589825:MPN589826 MZI589825:MZJ589826 NJE589825:NJF589826 NTA589825:NTB589826 OCW589825:OCX589826 OMS589825:OMT589826 OWO589825:OWP589826 PGK589825:PGL589826 PQG589825:PQH589826 QAC589825:QAD589826 QJY589825:QJZ589826 QTU589825:QTV589826 RDQ589825:RDR589826 RNM589825:RNN589826 RXI589825:RXJ589826 SHE589825:SHF589826 SRA589825:SRB589826 TAW589825:TAX589826 TKS589825:TKT589826 TUO589825:TUP589826 UEK589825:UEL589826 UOG589825:UOH589826 UYC589825:UYD589826 VHY589825:VHZ589826 VRU589825:VRV589826 WBQ589825:WBR589826 WLM589825:WLN589826 WVI589825:WVJ589826 IW655361:IX655362 SS655361:ST655362 ACO655361:ACP655362 AMK655361:AML655362 AWG655361:AWH655362 BGC655361:BGD655362 BPY655361:BPZ655362 BZU655361:BZV655362 CJQ655361:CJR655362 CTM655361:CTN655362 DDI655361:DDJ655362 DNE655361:DNF655362 DXA655361:DXB655362 EGW655361:EGX655362 EQS655361:EQT655362 FAO655361:FAP655362 FKK655361:FKL655362 FUG655361:FUH655362 GEC655361:GED655362 GNY655361:GNZ655362 GXU655361:GXV655362 HHQ655361:HHR655362 HRM655361:HRN655362 IBI655361:IBJ655362 ILE655361:ILF655362 IVA655361:IVB655362 JEW655361:JEX655362 JOS655361:JOT655362 JYO655361:JYP655362 KIK655361:KIL655362 KSG655361:KSH655362 LCC655361:LCD655362 LLY655361:LLZ655362 LVU655361:LVV655362 MFQ655361:MFR655362 MPM655361:MPN655362 MZI655361:MZJ655362 NJE655361:NJF655362 NTA655361:NTB655362 OCW655361:OCX655362 OMS655361:OMT655362 OWO655361:OWP655362 PGK655361:PGL655362 PQG655361:PQH655362 QAC655361:QAD655362 QJY655361:QJZ655362 QTU655361:QTV655362 RDQ655361:RDR655362 RNM655361:RNN655362 RXI655361:RXJ655362 SHE655361:SHF655362 SRA655361:SRB655362 TAW655361:TAX655362 TKS655361:TKT655362 TUO655361:TUP655362 UEK655361:UEL655362 UOG655361:UOH655362 UYC655361:UYD655362 VHY655361:VHZ655362 VRU655361:VRV655362 WBQ655361:WBR655362 WLM655361:WLN655362 WVI655361:WVJ655362 IW720897:IX720898 SS720897:ST720898 ACO720897:ACP720898 AMK720897:AML720898 AWG720897:AWH720898 BGC720897:BGD720898 BPY720897:BPZ720898 BZU720897:BZV720898 CJQ720897:CJR720898 CTM720897:CTN720898 DDI720897:DDJ720898 DNE720897:DNF720898 DXA720897:DXB720898 EGW720897:EGX720898 EQS720897:EQT720898 FAO720897:FAP720898 FKK720897:FKL720898 FUG720897:FUH720898 GEC720897:GED720898 GNY720897:GNZ720898 GXU720897:GXV720898 HHQ720897:HHR720898 HRM720897:HRN720898 IBI720897:IBJ720898 ILE720897:ILF720898 IVA720897:IVB720898 JEW720897:JEX720898 JOS720897:JOT720898 JYO720897:JYP720898 KIK720897:KIL720898 KSG720897:KSH720898 LCC720897:LCD720898 LLY720897:LLZ720898 LVU720897:LVV720898 MFQ720897:MFR720898 MPM720897:MPN720898 MZI720897:MZJ720898 NJE720897:NJF720898 NTA720897:NTB720898 OCW720897:OCX720898 OMS720897:OMT720898 OWO720897:OWP720898 PGK720897:PGL720898 PQG720897:PQH720898 QAC720897:QAD720898 QJY720897:QJZ720898 QTU720897:QTV720898 RDQ720897:RDR720898 RNM720897:RNN720898 RXI720897:RXJ720898 SHE720897:SHF720898 SRA720897:SRB720898 TAW720897:TAX720898 TKS720897:TKT720898 TUO720897:TUP720898 UEK720897:UEL720898 UOG720897:UOH720898 UYC720897:UYD720898 VHY720897:VHZ720898 VRU720897:VRV720898 WBQ720897:WBR720898 WLM720897:WLN720898 WVI720897:WVJ720898 IW786433:IX786434 SS786433:ST786434 ACO786433:ACP786434 AMK786433:AML786434 AWG786433:AWH786434 BGC786433:BGD786434 BPY786433:BPZ786434 BZU786433:BZV786434 CJQ786433:CJR786434 CTM786433:CTN786434 DDI786433:DDJ786434 DNE786433:DNF786434 DXA786433:DXB786434 EGW786433:EGX786434 EQS786433:EQT786434 FAO786433:FAP786434 FKK786433:FKL786434 FUG786433:FUH786434 GEC786433:GED786434 GNY786433:GNZ786434 GXU786433:GXV786434 HHQ786433:HHR786434 HRM786433:HRN786434 IBI786433:IBJ786434 ILE786433:ILF786434 IVA786433:IVB786434 JEW786433:JEX786434 JOS786433:JOT786434 JYO786433:JYP786434 KIK786433:KIL786434 KSG786433:KSH786434 LCC786433:LCD786434 LLY786433:LLZ786434 LVU786433:LVV786434 MFQ786433:MFR786434 MPM786433:MPN786434 MZI786433:MZJ786434 NJE786433:NJF786434 NTA786433:NTB786434 OCW786433:OCX786434 OMS786433:OMT786434 OWO786433:OWP786434 PGK786433:PGL786434 PQG786433:PQH786434 QAC786433:QAD786434 QJY786433:QJZ786434 QTU786433:QTV786434 RDQ786433:RDR786434 RNM786433:RNN786434 RXI786433:RXJ786434 SHE786433:SHF786434 SRA786433:SRB786434 TAW786433:TAX786434 TKS786433:TKT786434 TUO786433:TUP786434 UEK786433:UEL786434 UOG786433:UOH786434 UYC786433:UYD786434 VHY786433:VHZ786434 VRU786433:VRV786434 WBQ786433:WBR786434 WLM786433:WLN786434 WVI786433:WVJ786434 IW851969:IX851970 SS851969:ST851970 ACO851969:ACP851970 AMK851969:AML851970 AWG851969:AWH851970 BGC851969:BGD851970 BPY851969:BPZ851970 BZU851969:BZV851970 CJQ851969:CJR851970 CTM851969:CTN851970 DDI851969:DDJ851970 DNE851969:DNF851970 DXA851969:DXB851970 EGW851969:EGX851970 EQS851969:EQT851970 FAO851969:FAP851970 FKK851969:FKL851970 FUG851969:FUH851970 GEC851969:GED851970 GNY851969:GNZ851970 GXU851969:GXV851970 HHQ851969:HHR851970 HRM851969:HRN851970 IBI851969:IBJ851970 ILE851969:ILF851970 IVA851969:IVB851970 JEW851969:JEX851970 JOS851969:JOT851970 JYO851969:JYP851970 KIK851969:KIL851970 KSG851969:KSH851970 LCC851969:LCD851970 LLY851969:LLZ851970 LVU851969:LVV851970 MFQ851969:MFR851970 MPM851969:MPN851970 MZI851969:MZJ851970 NJE851969:NJF851970 NTA851969:NTB851970 OCW851969:OCX851970 OMS851969:OMT851970 OWO851969:OWP851970 PGK851969:PGL851970 PQG851969:PQH851970 QAC851969:QAD851970 QJY851969:QJZ851970 QTU851969:QTV851970 RDQ851969:RDR851970 RNM851969:RNN851970 RXI851969:RXJ851970 SHE851969:SHF851970 SRA851969:SRB851970 TAW851969:TAX851970 TKS851969:TKT851970 TUO851969:TUP851970 UEK851969:UEL851970 UOG851969:UOH851970 UYC851969:UYD851970 VHY851969:VHZ851970 VRU851969:VRV851970 WBQ851969:WBR851970 WLM851969:WLN851970 WVI851969:WVJ851970 IW917505:IX917506 SS917505:ST917506 ACO917505:ACP917506 AMK917505:AML917506 AWG917505:AWH917506 BGC917505:BGD917506 BPY917505:BPZ917506 BZU917505:BZV917506 CJQ917505:CJR917506 CTM917505:CTN917506 DDI917505:DDJ917506 DNE917505:DNF917506 DXA917505:DXB917506 EGW917505:EGX917506 EQS917505:EQT917506 FAO917505:FAP917506 FKK917505:FKL917506 FUG917505:FUH917506 GEC917505:GED917506 GNY917505:GNZ917506 GXU917505:GXV917506 HHQ917505:HHR917506 HRM917505:HRN917506 IBI917505:IBJ917506 ILE917505:ILF917506 IVA917505:IVB917506 JEW917505:JEX917506 JOS917505:JOT917506 JYO917505:JYP917506 KIK917505:KIL917506 KSG917505:KSH917506 LCC917505:LCD917506 LLY917505:LLZ917506 LVU917505:LVV917506 MFQ917505:MFR917506 MPM917505:MPN917506 MZI917505:MZJ917506 NJE917505:NJF917506 NTA917505:NTB917506 OCW917505:OCX917506 OMS917505:OMT917506 OWO917505:OWP917506 PGK917505:PGL917506 PQG917505:PQH917506 QAC917505:QAD917506 QJY917505:QJZ917506 QTU917505:QTV917506 RDQ917505:RDR917506 RNM917505:RNN917506 RXI917505:RXJ917506 SHE917505:SHF917506 SRA917505:SRB917506 TAW917505:TAX917506 TKS917505:TKT917506 TUO917505:TUP917506 UEK917505:UEL917506 UOG917505:UOH917506 UYC917505:UYD917506 VHY917505:VHZ917506 VRU917505:VRV917506 WBQ917505:WBR917506 WLM917505:WLN917506 WVI917505:WVJ917506 IW983041:IX983042 SS983041:ST983042 ACO983041:ACP983042 AMK983041:AML983042 AWG983041:AWH983042 BGC983041:BGD983042 BPY983041:BPZ983042 BZU983041:BZV983042 CJQ983041:CJR983042 CTM983041:CTN983042 DDI983041:DDJ983042 DNE983041:DNF983042 DXA983041:DXB983042 EGW983041:EGX983042 EQS983041:EQT983042 FAO983041:FAP983042 FKK983041:FKL983042 FUG983041:FUH983042 GEC983041:GED983042 GNY983041:GNZ983042 GXU983041:GXV983042 HHQ983041:HHR983042 HRM983041:HRN983042 IBI983041:IBJ983042 ILE983041:ILF983042 IVA983041:IVB983042 JEW983041:JEX983042 JOS983041:JOT983042 JYO983041:JYP983042 KIK983041:KIL983042 KSG983041:KSH983042 LCC983041:LCD983042 LLY983041:LLZ983042 LVU983041:LVV983042 MFQ983041:MFR983042 MPM983041:MPN983042 MZI983041:MZJ983042 NJE983041:NJF983042 NTA983041:NTB983042 OCW983041:OCX983042 OMS983041:OMT983042 OWO983041:OWP983042 PGK983041:PGL983042 PQG983041:PQH983042 QAC983041:QAD983042 QJY983041:QJZ983042 QTU983041:QTV983042 RDQ983041:RDR983042 RNM983041:RNN983042 RXI983041:RXJ983042 SHE983041:SHF983042 SRA983041:SRB983042 TAW983041:TAX983042 TKS983041:TKT983042 TUO983041:TUP983042 UEK983041:UEL983042 UOG983041:UOH983042 UYC983041:UYD983042 VHY983041:VHZ983042 VRU983041:VRV983042 WBQ983041:WBR983042 WLM983041:WLN983042 WVI983041:WVJ983042 IZ65537:JA65538 SV65537:SW65538 ACR65537:ACS65538 AMN65537:AMO65538 AWJ65537:AWK65538 BGF65537:BGG65538 BQB65537:BQC65538 BZX65537:BZY65538 CJT65537:CJU65538 CTP65537:CTQ65538 DDL65537:DDM65538 DNH65537:DNI65538 DXD65537:DXE65538 EGZ65537:EHA65538 EQV65537:EQW65538 FAR65537:FAS65538 FKN65537:FKO65538 FUJ65537:FUK65538 GEF65537:GEG65538 GOB65537:GOC65538 GXX65537:GXY65538 HHT65537:HHU65538 HRP65537:HRQ65538 IBL65537:IBM65538 ILH65537:ILI65538 IVD65537:IVE65538 JEZ65537:JFA65538 JOV65537:JOW65538 JYR65537:JYS65538 KIN65537:KIO65538 KSJ65537:KSK65538 LCF65537:LCG65538 LMB65537:LMC65538 LVX65537:LVY65538 MFT65537:MFU65538 MPP65537:MPQ65538 MZL65537:MZM65538 NJH65537:NJI65538 NTD65537:NTE65538 OCZ65537:ODA65538 OMV65537:OMW65538 OWR65537:OWS65538 PGN65537:PGO65538 PQJ65537:PQK65538 QAF65537:QAG65538 QKB65537:QKC65538 QTX65537:QTY65538 RDT65537:RDU65538 RNP65537:RNQ65538 RXL65537:RXM65538 SHH65537:SHI65538 SRD65537:SRE65538 TAZ65537:TBA65538 TKV65537:TKW65538 TUR65537:TUS65538 UEN65537:UEO65538 UOJ65537:UOK65538 UYF65537:UYG65538 VIB65537:VIC65538 VRX65537:VRY65538 WBT65537:WBU65538 WLP65537:WLQ65538 WVL65537:WVM65538 IZ131073:JA131074 SV131073:SW131074 ACR131073:ACS131074 AMN131073:AMO131074 AWJ131073:AWK131074 BGF131073:BGG131074 BQB131073:BQC131074 BZX131073:BZY131074 CJT131073:CJU131074 CTP131073:CTQ131074 DDL131073:DDM131074 DNH131073:DNI131074 DXD131073:DXE131074 EGZ131073:EHA131074 EQV131073:EQW131074 FAR131073:FAS131074 FKN131073:FKO131074 FUJ131073:FUK131074 GEF131073:GEG131074 GOB131073:GOC131074 GXX131073:GXY131074 HHT131073:HHU131074 HRP131073:HRQ131074 IBL131073:IBM131074 ILH131073:ILI131074 IVD131073:IVE131074 JEZ131073:JFA131074 JOV131073:JOW131074 JYR131073:JYS131074 KIN131073:KIO131074 KSJ131073:KSK131074 LCF131073:LCG131074 LMB131073:LMC131074 LVX131073:LVY131074 MFT131073:MFU131074 MPP131073:MPQ131074 MZL131073:MZM131074 NJH131073:NJI131074 NTD131073:NTE131074 OCZ131073:ODA131074 OMV131073:OMW131074 OWR131073:OWS131074 PGN131073:PGO131074 PQJ131073:PQK131074 QAF131073:QAG131074 QKB131073:QKC131074 QTX131073:QTY131074 RDT131073:RDU131074 RNP131073:RNQ131074 RXL131073:RXM131074 SHH131073:SHI131074 SRD131073:SRE131074 TAZ131073:TBA131074 TKV131073:TKW131074 TUR131073:TUS131074 UEN131073:UEO131074 UOJ131073:UOK131074 UYF131073:UYG131074 VIB131073:VIC131074 VRX131073:VRY131074 WBT131073:WBU131074 WLP131073:WLQ131074 WVL131073:WVM131074 IZ196609:JA196610 SV196609:SW196610 ACR196609:ACS196610 AMN196609:AMO196610 AWJ196609:AWK196610 BGF196609:BGG196610 BQB196609:BQC196610 BZX196609:BZY196610 CJT196609:CJU196610 CTP196609:CTQ196610 DDL196609:DDM196610 DNH196609:DNI196610 DXD196609:DXE196610 EGZ196609:EHA196610 EQV196609:EQW196610 FAR196609:FAS196610 FKN196609:FKO196610 FUJ196609:FUK196610 GEF196609:GEG196610 GOB196609:GOC196610 GXX196609:GXY196610 HHT196609:HHU196610 HRP196609:HRQ196610 IBL196609:IBM196610 ILH196609:ILI196610 IVD196609:IVE196610 JEZ196609:JFA196610 JOV196609:JOW196610 JYR196609:JYS196610 KIN196609:KIO196610 KSJ196609:KSK196610 LCF196609:LCG196610 LMB196609:LMC196610 LVX196609:LVY196610 MFT196609:MFU196610 MPP196609:MPQ196610 MZL196609:MZM196610 NJH196609:NJI196610 NTD196609:NTE196610 OCZ196609:ODA196610 OMV196609:OMW196610 OWR196609:OWS196610 PGN196609:PGO196610 PQJ196609:PQK196610 QAF196609:QAG196610 QKB196609:QKC196610 QTX196609:QTY196610 RDT196609:RDU196610 RNP196609:RNQ196610 RXL196609:RXM196610 SHH196609:SHI196610 SRD196609:SRE196610 TAZ196609:TBA196610 TKV196609:TKW196610 TUR196609:TUS196610 UEN196609:UEO196610 UOJ196609:UOK196610 UYF196609:UYG196610 VIB196609:VIC196610 VRX196609:VRY196610 WBT196609:WBU196610 WLP196609:WLQ196610 WVL196609:WVM196610 IZ262145:JA262146 SV262145:SW262146 ACR262145:ACS262146 AMN262145:AMO262146 AWJ262145:AWK262146 BGF262145:BGG262146 BQB262145:BQC262146 BZX262145:BZY262146 CJT262145:CJU262146 CTP262145:CTQ262146 DDL262145:DDM262146 DNH262145:DNI262146 DXD262145:DXE262146 EGZ262145:EHA262146 EQV262145:EQW262146 FAR262145:FAS262146 FKN262145:FKO262146 FUJ262145:FUK262146 GEF262145:GEG262146 GOB262145:GOC262146 GXX262145:GXY262146 HHT262145:HHU262146 HRP262145:HRQ262146 IBL262145:IBM262146 ILH262145:ILI262146 IVD262145:IVE262146 JEZ262145:JFA262146 JOV262145:JOW262146 JYR262145:JYS262146 KIN262145:KIO262146 KSJ262145:KSK262146 LCF262145:LCG262146 LMB262145:LMC262146 LVX262145:LVY262146 MFT262145:MFU262146 MPP262145:MPQ262146 MZL262145:MZM262146 NJH262145:NJI262146 NTD262145:NTE262146 OCZ262145:ODA262146 OMV262145:OMW262146 OWR262145:OWS262146 PGN262145:PGO262146 PQJ262145:PQK262146 QAF262145:QAG262146 QKB262145:QKC262146 QTX262145:QTY262146 RDT262145:RDU262146 RNP262145:RNQ262146 RXL262145:RXM262146 SHH262145:SHI262146 SRD262145:SRE262146 TAZ262145:TBA262146 TKV262145:TKW262146 TUR262145:TUS262146 UEN262145:UEO262146 UOJ262145:UOK262146 UYF262145:UYG262146 VIB262145:VIC262146 VRX262145:VRY262146 WBT262145:WBU262146 WLP262145:WLQ262146 WVL262145:WVM262146 IZ327681:JA327682 SV327681:SW327682 ACR327681:ACS327682 AMN327681:AMO327682 AWJ327681:AWK327682 BGF327681:BGG327682 BQB327681:BQC327682 BZX327681:BZY327682 CJT327681:CJU327682 CTP327681:CTQ327682 DDL327681:DDM327682 DNH327681:DNI327682 DXD327681:DXE327682 EGZ327681:EHA327682 EQV327681:EQW327682 FAR327681:FAS327682 FKN327681:FKO327682 FUJ327681:FUK327682 GEF327681:GEG327682 GOB327681:GOC327682 GXX327681:GXY327682 HHT327681:HHU327682 HRP327681:HRQ327682 IBL327681:IBM327682 ILH327681:ILI327682 IVD327681:IVE327682 JEZ327681:JFA327682 JOV327681:JOW327682 JYR327681:JYS327682 KIN327681:KIO327682 KSJ327681:KSK327682 LCF327681:LCG327682 LMB327681:LMC327682 LVX327681:LVY327682 MFT327681:MFU327682 MPP327681:MPQ327682 MZL327681:MZM327682 NJH327681:NJI327682 NTD327681:NTE327682 OCZ327681:ODA327682 OMV327681:OMW327682 OWR327681:OWS327682 PGN327681:PGO327682 PQJ327681:PQK327682 QAF327681:QAG327682 QKB327681:QKC327682 QTX327681:QTY327682 RDT327681:RDU327682 RNP327681:RNQ327682 RXL327681:RXM327682 SHH327681:SHI327682 SRD327681:SRE327682 TAZ327681:TBA327682 TKV327681:TKW327682 TUR327681:TUS327682 UEN327681:UEO327682 UOJ327681:UOK327682 UYF327681:UYG327682 VIB327681:VIC327682 VRX327681:VRY327682 WBT327681:WBU327682 WLP327681:WLQ327682 WVL327681:WVM327682 IZ393217:JA393218 SV393217:SW393218 ACR393217:ACS393218 AMN393217:AMO393218 AWJ393217:AWK393218 BGF393217:BGG393218 BQB393217:BQC393218 BZX393217:BZY393218 CJT393217:CJU393218 CTP393217:CTQ393218 DDL393217:DDM393218 DNH393217:DNI393218 DXD393217:DXE393218 EGZ393217:EHA393218 EQV393217:EQW393218 FAR393217:FAS393218 FKN393217:FKO393218 FUJ393217:FUK393218 GEF393217:GEG393218 GOB393217:GOC393218 GXX393217:GXY393218 HHT393217:HHU393218 HRP393217:HRQ393218 IBL393217:IBM393218 ILH393217:ILI393218 IVD393217:IVE393218 JEZ393217:JFA393218 JOV393217:JOW393218 JYR393217:JYS393218 KIN393217:KIO393218 KSJ393217:KSK393218 LCF393217:LCG393218 LMB393217:LMC393218 LVX393217:LVY393218 MFT393217:MFU393218 MPP393217:MPQ393218 MZL393217:MZM393218 NJH393217:NJI393218 NTD393217:NTE393218 OCZ393217:ODA393218 OMV393217:OMW393218 OWR393217:OWS393218 PGN393217:PGO393218 PQJ393217:PQK393218 QAF393217:QAG393218 QKB393217:QKC393218 QTX393217:QTY393218 RDT393217:RDU393218 RNP393217:RNQ393218 RXL393217:RXM393218 SHH393217:SHI393218 SRD393217:SRE393218 TAZ393217:TBA393218 TKV393217:TKW393218 TUR393217:TUS393218 UEN393217:UEO393218 UOJ393217:UOK393218 UYF393217:UYG393218 VIB393217:VIC393218 VRX393217:VRY393218 WBT393217:WBU393218 WLP393217:WLQ393218 WVL393217:WVM393218 IZ458753:JA458754 SV458753:SW458754 ACR458753:ACS458754 AMN458753:AMO458754 AWJ458753:AWK458754 BGF458753:BGG458754 BQB458753:BQC458754 BZX458753:BZY458754 CJT458753:CJU458754 CTP458753:CTQ458754 DDL458753:DDM458754 DNH458753:DNI458754 DXD458753:DXE458754 EGZ458753:EHA458754 EQV458753:EQW458754 FAR458753:FAS458754 FKN458753:FKO458754 FUJ458753:FUK458754 GEF458753:GEG458754 GOB458753:GOC458754 GXX458753:GXY458754 HHT458753:HHU458754 HRP458753:HRQ458754 IBL458753:IBM458754 ILH458753:ILI458754 IVD458753:IVE458754 JEZ458753:JFA458754 JOV458753:JOW458754 JYR458753:JYS458754 KIN458753:KIO458754 KSJ458753:KSK458754 LCF458753:LCG458754 LMB458753:LMC458754 LVX458753:LVY458754 MFT458753:MFU458754 MPP458753:MPQ458754 MZL458753:MZM458754 NJH458753:NJI458754 NTD458753:NTE458754 OCZ458753:ODA458754 OMV458753:OMW458754 OWR458753:OWS458754 PGN458753:PGO458754 PQJ458753:PQK458754 QAF458753:QAG458754 QKB458753:QKC458754 QTX458753:QTY458754 RDT458753:RDU458754 RNP458753:RNQ458754 RXL458753:RXM458754 SHH458753:SHI458754 SRD458753:SRE458754 TAZ458753:TBA458754 TKV458753:TKW458754 TUR458753:TUS458754 UEN458753:UEO458754 UOJ458753:UOK458754 UYF458753:UYG458754 VIB458753:VIC458754 VRX458753:VRY458754 WBT458753:WBU458754 WLP458753:WLQ458754 WVL458753:WVM458754 IZ524289:JA524290 SV524289:SW524290 ACR524289:ACS524290 AMN524289:AMO524290 AWJ524289:AWK524290 BGF524289:BGG524290 BQB524289:BQC524290 BZX524289:BZY524290 CJT524289:CJU524290 CTP524289:CTQ524290 DDL524289:DDM524290 DNH524289:DNI524290 DXD524289:DXE524290 EGZ524289:EHA524290 EQV524289:EQW524290 FAR524289:FAS524290 FKN524289:FKO524290 FUJ524289:FUK524290 GEF524289:GEG524290 GOB524289:GOC524290 GXX524289:GXY524290 HHT524289:HHU524290 HRP524289:HRQ524290 IBL524289:IBM524290 ILH524289:ILI524290 IVD524289:IVE524290 JEZ524289:JFA524290 JOV524289:JOW524290 JYR524289:JYS524290 KIN524289:KIO524290 KSJ524289:KSK524290 LCF524289:LCG524290 LMB524289:LMC524290 LVX524289:LVY524290 MFT524289:MFU524290 MPP524289:MPQ524290 MZL524289:MZM524290 NJH524289:NJI524290 NTD524289:NTE524290 OCZ524289:ODA524290 OMV524289:OMW524290 OWR524289:OWS524290 PGN524289:PGO524290 PQJ524289:PQK524290 QAF524289:QAG524290 QKB524289:QKC524290 QTX524289:QTY524290 RDT524289:RDU524290 RNP524289:RNQ524290 RXL524289:RXM524290 SHH524289:SHI524290 SRD524289:SRE524290 TAZ524289:TBA524290 TKV524289:TKW524290 TUR524289:TUS524290 UEN524289:UEO524290 UOJ524289:UOK524290 UYF524289:UYG524290 VIB524289:VIC524290 VRX524289:VRY524290 WBT524289:WBU524290 WLP524289:WLQ524290 WVL524289:WVM524290 IZ589825:JA589826 SV589825:SW589826 ACR589825:ACS589826 AMN589825:AMO589826 AWJ589825:AWK589826 BGF589825:BGG589826 BQB589825:BQC589826 BZX589825:BZY589826 CJT589825:CJU589826 CTP589825:CTQ589826 DDL589825:DDM589826 DNH589825:DNI589826 DXD589825:DXE589826 EGZ589825:EHA589826 EQV589825:EQW589826 FAR589825:FAS589826 FKN589825:FKO589826 FUJ589825:FUK589826 GEF589825:GEG589826 GOB589825:GOC589826 GXX589825:GXY589826 HHT589825:HHU589826 HRP589825:HRQ589826 IBL589825:IBM589826 ILH589825:ILI589826 IVD589825:IVE589826 JEZ589825:JFA589826 JOV589825:JOW589826 JYR589825:JYS589826 KIN589825:KIO589826 KSJ589825:KSK589826 LCF589825:LCG589826 LMB589825:LMC589826 LVX589825:LVY589826 MFT589825:MFU589826 MPP589825:MPQ589826 MZL589825:MZM589826 NJH589825:NJI589826 NTD589825:NTE589826 OCZ589825:ODA589826 OMV589825:OMW589826 OWR589825:OWS589826 PGN589825:PGO589826 PQJ589825:PQK589826 QAF589825:QAG589826 QKB589825:QKC589826 QTX589825:QTY589826 RDT589825:RDU589826 RNP589825:RNQ589826 RXL589825:RXM589826 SHH589825:SHI589826 SRD589825:SRE589826 TAZ589825:TBA589826 TKV589825:TKW589826 TUR589825:TUS589826 UEN589825:UEO589826 UOJ589825:UOK589826 UYF589825:UYG589826 VIB589825:VIC589826 VRX589825:VRY589826 WBT589825:WBU589826 WLP589825:WLQ589826 WVL589825:WVM589826 IZ655361:JA655362 SV655361:SW655362 ACR655361:ACS655362 AMN655361:AMO655362 AWJ655361:AWK655362 BGF655361:BGG655362 BQB655361:BQC655362 BZX655361:BZY655362 CJT655361:CJU655362 CTP655361:CTQ655362 DDL655361:DDM655362 DNH655361:DNI655362 DXD655361:DXE655362 EGZ655361:EHA655362 EQV655361:EQW655362 FAR655361:FAS655362 FKN655361:FKO655362 FUJ655361:FUK655362 GEF655361:GEG655362 GOB655361:GOC655362 GXX655361:GXY655362 HHT655361:HHU655362 HRP655361:HRQ655362 IBL655361:IBM655362 ILH655361:ILI655362 IVD655361:IVE655362 JEZ655361:JFA655362 JOV655361:JOW655362 JYR655361:JYS655362 KIN655361:KIO655362 KSJ655361:KSK655362 LCF655361:LCG655362 LMB655361:LMC655362 LVX655361:LVY655362 MFT655361:MFU655362 MPP655361:MPQ655362 MZL655361:MZM655362 NJH655361:NJI655362 NTD655361:NTE655362 OCZ655361:ODA655362 OMV655361:OMW655362 OWR655361:OWS655362 PGN655361:PGO655362 PQJ655361:PQK655362 QAF655361:QAG655362 QKB655361:QKC655362 QTX655361:QTY655362 RDT655361:RDU655362 RNP655361:RNQ655362 RXL655361:RXM655362 SHH655361:SHI655362 SRD655361:SRE655362 TAZ655361:TBA655362 TKV655361:TKW655362 TUR655361:TUS655362 UEN655361:UEO655362 UOJ655361:UOK655362 UYF655361:UYG655362 VIB655361:VIC655362 VRX655361:VRY655362 WBT655361:WBU655362 WLP655361:WLQ655362 WVL655361:WVM655362 IZ720897:JA720898 SV720897:SW720898 ACR720897:ACS720898 AMN720897:AMO720898 AWJ720897:AWK720898 BGF720897:BGG720898 BQB720897:BQC720898 BZX720897:BZY720898 CJT720897:CJU720898 CTP720897:CTQ720898 DDL720897:DDM720898 DNH720897:DNI720898 DXD720897:DXE720898 EGZ720897:EHA720898 EQV720897:EQW720898 FAR720897:FAS720898 FKN720897:FKO720898 FUJ720897:FUK720898 GEF720897:GEG720898 GOB720897:GOC720898 GXX720897:GXY720898 HHT720897:HHU720898 HRP720897:HRQ720898 IBL720897:IBM720898 ILH720897:ILI720898 IVD720897:IVE720898 JEZ720897:JFA720898 JOV720897:JOW720898 JYR720897:JYS720898 KIN720897:KIO720898 KSJ720897:KSK720898 LCF720897:LCG720898 LMB720897:LMC720898 LVX720897:LVY720898 MFT720897:MFU720898 MPP720897:MPQ720898 MZL720897:MZM720898 NJH720897:NJI720898 NTD720897:NTE720898 OCZ720897:ODA720898 OMV720897:OMW720898 OWR720897:OWS720898 PGN720897:PGO720898 PQJ720897:PQK720898 QAF720897:QAG720898 QKB720897:QKC720898 QTX720897:QTY720898 RDT720897:RDU720898 RNP720897:RNQ720898 RXL720897:RXM720898 SHH720897:SHI720898 SRD720897:SRE720898 TAZ720897:TBA720898 TKV720897:TKW720898 TUR720897:TUS720898 UEN720897:UEO720898 UOJ720897:UOK720898 UYF720897:UYG720898 VIB720897:VIC720898 VRX720897:VRY720898 WBT720897:WBU720898 WLP720897:WLQ720898 WVL720897:WVM720898 IZ786433:JA786434 SV786433:SW786434 ACR786433:ACS786434 AMN786433:AMO786434 AWJ786433:AWK786434 BGF786433:BGG786434 BQB786433:BQC786434 BZX786433:BZY786434 CJT786433:CJU786434 CTP786433:CTQ786434 DDL786433:DDM786434 DNH786433:DNI786434 DXD786433:DXE786434 EGZ786433:EHA786434 EQV786433:EQW786434 FAR786433:FAS786434 FKN786433:FKO786434 FUJ786433:FUK786434 GEF786433:GEG786434 GOB786433:GOC786434 GXX786433:GXY786434 HHT786433:HHU786434 HRP786433:HRQ786434 IBL786433:IBM786434 ILH786433:ILI786434 IVD786433:IVE786434 JEZ786433:JFA786434 JOV786433:JOW786434 JYR786433:JYS786434 KIN786433:KIO786434 KSJ786433:KSK786434 LCF786433:LCG786434 LMB786433:LMC786434 LVX786433:LVY786434 MFT786433:MFU786434 MPP786433:MPQ786434 MZL786433:MZM786434 NJH786433:NJI786434 NTD786433:NTE786434 OCZ786433:ODA786434 OMV786433:OMW786434 OWR786433:OWS786434 PGN786433:PGO786434 PQJ786433:PQK786434 QAF786433:QAG786434 QKB786433:QKC786434 QTX786433:QTY786434 RDT786433:RDU786434 RNP786433:RNQ786434 RXL786433:RXM786434 SHH786433:SHI786434 SRD786433:SRE786434 TAZ786433:TBA786434 TKV786433:TKW786434 TUR786433:TUS786434 UEN786433:UEO786434 UOJ786433:UOK786434 UYF786433:UYG786434 VIB786433:VIC786434 VRX786433:VRY786434 WBT786433:WBU786434 WLP786433:WLQ786434 WVL786433:WVM786434 IZ851969:JA851970 SV851969:SW851970 ACR851969:ACS851970 AMN851969:AMO851970 AWJ851969:AWK851970 BGF851969:BGG851970 BQB851969:BQC851970 BZX851969:BZY851970 CJT851969:CJU851970 CTP851969:CTQ851970 DDL851969:DDM851970 DNH851969:DNI851970 DXD851969:DXE851970 EGZ851969:EHA851970 EQV851969:EQW851970 FAR851969:FAS851970 FKN851969:FKO851970 FUJ851969:FUK851970 GEF851969:GEG851970 GOB851969:GOC851970 GXX851969:GXY851970 HHT851969:HHU851970 HRP851969:HRQ851970 IBL851969:IBM851970 ILH851969:ILI851970 IVD851969:IVE851970 JEZ851969:JFA851970 JOV851969:JOW851970 JYR851969:JYS851970 KIN851969:KIO851970 KSJ851969:KSK851970 LCF851969:LCG851970 LMB851969:LMC851970 LVX851969:LVY851970 MFT851969:MFU851970 MPP851969:MPQ851970 MZL851969:MZM851970 NJH851969:NJI851970 NTD851969:NTE851970 OCZ851969:ODA851970 OMV851969:OMW851970 OWR851969:OWS851970 PGN851969:PGO851970 PQJ851969:PQK851970 QAF851969:QAG851970 QKB851969:QKC851970 QTX851969:QTY851970 RDT851969:RDU851970 RNP851969:RNQ851970 RXL851969:RXM851970 SHH851969:SHI851970 SRD851969:SRE851970 TAZ851969:TBA851970 TKV851969:TKW851970 TUR851969:TUS851970 UEN851969:UEO851970 UOJ851969:UOK851970 UYF851969:UYG851970 VIB851969:VIC851970 VRX851969:VRY851970 WBT851969:WBU851970 WLP851969:WLQ851970 WVL851969:WVM851970 IZ917505:JA917506 SV917505:SW917506 ACR917505:ACS917506 AMN917505:AMO917506 AWJ917505:AWK917506 BGF917505:BGG917506 BQB917505:BQC917506 BZX917505:BZY917506 CJT917505:CJU917506 CTP917505:CTQ917506 DDL917505:DDM917506 DNH917505:DNI917506 DXD917505:DXE917506 EGZ917505:EHA917506 EQV917505:EQW917506 FAR917505:FAS917506 FKN917505:FKO917506 FUJ917505:FUK917506 GEF917505:GEG917506 GOB917505:GOC917506 GXX917505:GXY917506 HHT917505:HHU917506 HRP917505:HRQ917506 IBL917505:IBM917506 ILH917505:ILI917506 IVD917505:IVE917506 JEZ917505:JFA917506 JOV917505:JOW917506 JYR917505:JYS917506 KIN917505:KIO917506 KSJ917505:KSK917506 LCF917505:LCG917506 LMB917505:LMC917506 LVX917505:LVY917506 MFT917505:MFU917506 MPP917505:MPQ917506 MZL917505:MZM917506 NJH917505:NJI917506 NTD917505:NTE917506 OCZ917505:ODA917506 OMV917505:OMW917506 OWR917505:OWS917506 PGN917505:PGO917506 PQJ917505:PQK917506 QAF917505:QAG917506 QKB917505:QKC917506 QTX917505:QTY917506 RDT917505:RDU917506 RNP917505:RNQ917506 RXL917505:RXM917506 SHH917505:SHI917506 SRD917505:SRE917506 TAZ917505:TBA917506 TKV917505:TKW917506 TUR917505:TUS917506 UEN917505:UEO917506 UOJ917505:UOK917506 UYF917505:UYG917506 VIB917505:VIC917506 VRX917505:VRY917506 WBT917505:WBU917506 WLP917505:WLQ917506 WVL917505:WVM917506 IZ983041:JA983042 SV983041:SW983042 ACR983041:ACS983042 AMN983041:AMO983042 AWJ983041:AWK983042 BGF983041:BGG983042 BQB983041:BQC983042 BZX983041:BZY983042 CJT983041:CJU983042 CTP983041:CTQ983042 DDL983041:DDM983042 DNH983041:DNI983042 DXD983041:DXE983042 EGZ983041:EHA983042 EQV983041:EQW983042 FAR983041:FAS983042 FKN983041:FKO983042 FUJ983041:FUK983042 GEF983041:GEG983042 GOB983041:GOC983042 GXX983041:GXY983042 HHT983041:HHU983042 HRP983041:HRQ983042 IBL983041:IBM983042 ILH983041:ILI983042 IVD983041:IVE983042 JEZ983041:JFA983042 JOV983041:JOW983042 JYR983041:JYS983042 KIN983041:KIO983042 KSJ983041:KSK983042 LCF983041:LCG983042 LMB983041:LMC983042 LVX983041:LVY983042 MFT983041:MFU983042 MPP983041:MPQ983042 MZL983041:MZM983042 NJH983041:NJI983042 NTD983041:NTE983042 OCZ983041:ODA983042 OMV983041:OMW983042 OWR983041:OWS983042 PGN983041:PGO983042 PQJ983041:PQK983042 QAF983041:QAG983042 QKB983041:QKC983042 QTX983041:QTY983042 RDT983041:RDU983042 RNP983041:RNQ983042 RXL983041:RXM983042 SHH983041:SHI983042 SRD983041:SRE983042 TAZ983041:TBA983042 TKV983041:TKW983042 TUR983041:TUS983042 UEN983041:UEO983042 UOJ983041:UOK983042 UYF983041:UYG983042 VIB983041:VIC983042 VRX983041:VRY983042 G65504:H65505 G131040:H131041 G196576:H196577 G262112:H262113 G327648:H327649 G393184:H393185 G458720:H458721 G524256:H524257 G589792:H589793 G655328:H655329 G720864:H720865 G786400:H786401 G851936:H851937 G917472:H917473 G983008:H983009 J65504:K65505 J131040:K131041 J196576:K196577 J262112:K262113 J327648:K327649 J393184:K393185 J458720:K458721 J524256:K524257 J589792:K589793 J655328:K655329 J720864:K720865 J786400:K786401 J851936:K851937 J917472:K917473 J983008:K983009 G65510:H65511 G131046:H131047 G196582:H196583 G262118:H262119 G327654:H327655 G393190:H393191 G458726:H458727 G524262:H524263 G589798:H589799 G655334:H655335 G720870:H720871 G786406:H786407 G851942:H851943 G917478:H917479 G983014:H983015 J65510:K65511 J131046:K131047 J196582:K196583 J262118:K262119 J327654:K327655 J393190:K393191 J458726:K458727 J524262:K524263 J589798:K589799 J655334:K655335 J720870:K720871 J786406:K786407 J851942:K851943 J917478:K917479 J983014:K983015 M131046:N131047 M196582:N196583 M262118:N262119 M327654:N327655 M393190:N393191 M458726:N458727 M524262:N524263 M589798:N589799 M655334:N655335 M720870:N720871 M786406:N786407 M851942:N851943 M917478:N917479 M983014:N983015 M65504:N65505 M131040:N131041 M196576:N196577 M262112:N262113 M327648:N327649 M393184:N393185 M458720:N458721 M524256:N524257 M589792:N589793 M655328:N655329 M720864:N720865 M786400:N786401 M851936:N851937 M917472:N917473 M983008:N983009 M65510:N65511" xr:uid="{00000000-0002-0000-0D00-000001000000}"/>
  </dataValidations>
  <printOptions horizontalCentered="1"/>
  <pageMargins left="0.39370078740157483" right="0.39370078740157483" top="0.59055118110236227" bottom="0.39370078740157483" header="0.31496062992125984" footer="0.19685039370078741"/>
  <pageSetup scale="94" orientation="landscape" r:id="rId1"/>
  <headerFooter>
    <oddHeader>&amp;L&amp;G</oddHeader>
    <oddFooter>&amp;R&amp;"Carlito,Negrita"Aula Edad&amp;"Carlito,Normal",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4" id="{D1740C71-C938-464D-909C-F56F2DE992CF}">
            <xm:f>LEN(TRIM('Cuadro 15'!C13))&gt;0</xm:f>
            <x14:dxf>
              <border>
                <left style="dashDotDot">
                  <color rgb="FFFF0000"/>
                </left>
                <right style="dashDotDot">
                  <color rgb="FFFF0000"/>
                </right>
                <top style="dashDotDot">
                  <color rgb="FFFF0000"/>
                </top>
                <bottom style="dashDotDot">
                  <color rgb="FFFF0000"/>
                </bottom>
                <vertical/>
                <horizontal/>
              </border>
            </x14:dxf>
          </x14:cfRule>
          <xm:sqref>F12:N13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U27"/>
  <sheetViews>
    <sheetView zoomScale="80" zoomScaleNormal="80" workbookViewId="0">
      <pane ySplit="2" topLeftCell="A3" activePane="bottomLeft" state="frozen"/>
      <selection activeCell="C10" sqref="C10"/>
      <selection pane="bottomLeft" activeCell="A17" sqref="A17"/>
    </sheetView>
  </sheetViews>
  <sheetFormatPr baseColWidth="10" defaultColWidth="11.42578125" defaultRowHeight="15" x14ac:dyDescent="0.25"/>
  <cols>
    <col min="1" max="1" width="11.5703125" style="5" bestFit="1" customWidth="1"/>
    <col min="2" max="2" width="11.28515625" style="5" bestFit="1" customWidth="1"/>
    <col min="3" max="3" width="41" style="5" bestFit="1" customWidth="1"/>
    <col min="4" max="4" width="19.7109375" style="5" bestFit="1" customWidth="1"/>
    <col min="5" max="5" width="8.28515625" style="5" bestFit="1" customWidth="1"/>
    <col min="6" max="6" width="5.5703125" style="5" bestFit="1" customWidth="1"/>
    <col min="7" max="7" width="7.28515625" style="5" bestFit="1" customWidth="1"/>
    <col min="8" max="8" width="6.28515625" style="5" bestFit="1" customWidth="1"/>
    <col min="9" max="10" width="8" style="5" customWidth="1"/>
    <col min="11" max="11" width="14.28515625" style="5" bestFit="1" customWidth="1"/>
    <col min="12" max="12" width="11.7109375" style="5" bestFit="1" customWidth="1"/>
    <col min="13" max="14" width="12.7109375" style="5" bestFit="1" customWidth="1"/>
    <col min="15" max="15" width="17.42578125" style="5" bestFit="1" customWidth="1"/>
    <col min="16" max="17" width="13.7109375" style="5" customWidth="1"/>
    <col min="18" max="18" width="36" style="5" bestFit="1" customWidth="1"/>
    <col min="19" max="19" width="11.7109375" style="5" bestFit="1" customWidth="1"/>
    <col min="20" max="20" width="12.7109375" style="5" bestFit="1" customWidth="1"/>
    <col min="21" max="21" width="11.7109375" style="5" bestFit="1" customWidth="1"/>
    <col min="22" max="16384" width="11.42578125" style="1"/>
  </cols>
  <sheetData>
    <row r="1" spans="1:21" x14ac:dyDescent="0.25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</row>
    <row r="2" spans="1:21" s="4" customFormat="1" x14ac:dyDescent="0.25">
      <c r="A2" s="3" t="s">
        <v>16</v>
      </c>
      <c r="B2" s="3" t="s">
        <v>15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687</v>
      </c>
      <c r="J2" s="7" t="s">
        <v>713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8" t="s">
        <v>714</v>
      </c>
      <c r="Q2" s="8" t="s">
        <v>715</v>
      </c>
      <c r="R2" s="3" t="s">
        <v>28</v>
      </c>
      <c r="S2" s="8" t="s">
        <v>716</v>
      </c>
      <c r="T2" s="8" t="s">
        <v>717</v>
      </c>
      <c r="U2" s="8" t="s">
        <v>718</v>
      </c>
    </row>
    <row r="3" spans="1:21" x14ac:dyDescent="0.25">
      <c r="A3" s="250" t="s">
        <v>719</v>
      </c>
      <c r="B3" s="250" t="s">
        <v>720</v>
      </c>
      <c r="C3" s="250" t="s">
        <v>721</v>
      </c>
      <c r="D3" s="250" t="s">
        <v>33</v>
      </c>
      <c r="E3" s="250" t="s">
        <v>3</v>
      </c>
      <c r="F3" s="250" t="s">
        <v>29</v>
      </c>
      <c r="G3" s="250" t="s">
        <v>4</v>
      </c>
      <c r="H3" s="250" t="s">
        <v>3</v>
      </c>
      <c r="I3" s="250">
        <v>10302</v>
      </c>
      <c r="J3" s="250" t="s">
        <v>426</v>
      </c>
      <c r="K3" s="250" t="s">
        <v>30</v>
      </c>
      <c r="L3" s="250" t="s">
        <v>33</v>
      </c>
      <c r="M3" s="250" t="s">
        <v>722</v>
      </c>
      <c r="N3" s="250" t="s">
        <v>723</v>
      </c>
      <c r="O3" s="250" t="s">
        <v>724</v>
      </c>
      <c r="P3" s="250">
        <v>22705048</v>
      </c>
      <c r="Q3" s="250">
        <v>22705048</v>
      </c>
      <c r="R3" s="250" t="s">
        <v>843</v>
      </c>
      <c r="S3" s="250">
        <v>61077902</v>
      </c>
      <c r="T3" s="250" t="s">
        <v>854</v>
      </c>
      <c r="U3" s="250">
        <v>22700885</v>
      </c>
    </row>
    <row r="4" spans="1:21" x14ac:dyDescent="0.25">
      <c r="A4" s="250" t="s">
        <v>36</v>
      </c>
      <c r="B4" s="250" t="s">
        <v>35</v>
      </c>
      <c r="C4" s="250" t="s">
        <v>125</v>
      </c>
      <c r="D4" s="250" t="s">
        <v>123</v>
      </c>
      <c r="E4" s="250" t="s">
        <v>2</v>
      </c>
      <c r="F4" s="250" t="s">
        <v>29</v>
      </c>
      <c r="G4" s="250" t="s">
        <v>2</v>
      </c>
      <c r="H4" s="250" t="s">
        <v>3</v>
      </c>
      <c r="I4" s="250">
        <v>10102</v>
      </c>
      <c r="J4" s="250" t="s">
        <v>407</v>
      </c>
      <c r="K4" s="250" t="s">
        <v>30</v>
      </c>
      <c r="L4" s="250" t="s">
        <v>30</v>
      </c>
      <c r="M4" s="250" t="s">
        <v>648</v>
      </c>
      <c r="N4" s="250" t="s">
        <v>128</v>
      </c>
      <c r="O4" s="250" t="s">
        <v>724</v>
      </c>
      <c r="P4" s="250">
        <v>21019680</v>
      </c>
      <c r="Q4" s="250" t="s">
        <v>725</v>
      </c>
      <c r="R4" s="250" t="s">
        <v>75</v>
      </c>
      <c r="S4" s="250">
        <v>86288014</v>
      </c>
      <c r="T4" s="250" t="s">
        <v>726</v>
      </c>
      <c r="U4" s="250">
        <v>22901136</v>
      </c>
    </row>
    <row r="5" spans="1:21" x14ac:dyDescent="0.25">
      <c r="A5" s="250" t="s">
        <v>39</v>
      </c>
      <c r="B5" s="250" t="s">
        <v>38</v>
      </c>
      <c r="C5" s="250" t="s">
        <v>40</v>
      </c>
      <c r="D5" s="250" t="s">
        <v>122</v>
      </c>
      <c r="E5" s="250" t="s">
        <v>2</v>
      </c>
      <c r="F5" s="250" t="s">
        <v>29</v>
      </c>
      <c r="G5" s="250" t="s">
        <v>2</v>
      </c>
      <c r="H5" s="250" t="s">
        <v>4</v>
      </c>
      <c r="I5" s="250">
        <v>10103</v>
      </c>
      <c r="J5" s="250" t="s">
        <v>408</v>
      </c>
      <c r="K5" s="250" t="s">
        <v>30</v>
      </c>
      <c r="L5" s="250" t="s">
        <v>30</v>
      </c>
      <c r="M5" s="250" t="s">
        <v>653</v>
      </c>
      <c r="N5" s="250" t="s">
        <v>41</v>
      </c>
      <c r="O5" s="250" t="s">
        <v>724</v>
      </c>
      <c r="P5" s="250">
        <v>40816010</v>
      </c>
      <c r="Q5" s="250" t="s">
        <v>725</v>
      </c>
      <c r="R5" s="250" t="s">
        <v>844</v>
      </c>
      <c r="S5" s="250">
        <v>88148921</v>
      </c>
      <c r="T5" s="250" t="s">
        <v>855</v>
      </c>
      <c r="U5" s="250">
        <v>22551257</v>
      </c>
    </row>
    <row r="6" spans="1:21" x14ac:dyDescent="0.25">
      <c r="A6" s="250" t="s">
        <v>727</v>
      </c>
      <c r="B6" s="250" t="s">
        <v>728</v>
      </c>
      <c r="C6" s="250" t="s">
        <v>729</v>
      </c>
      <c r="D6" s="250" t="s">
        <v>122</v>
      </c>
      <c r="E6" s="250" t="s">
        <v>2</v>
      </c>
      <c r="F6" s="250" t="s">
        <v>29</v>
      </c>
      <c r="G6" s="250" t="s">
        <v>2</v>
      </c>
      <c r="H6" s="250" t="s">
        <v>4</v>
      </c>
      <c r="I6" s="250">
        <v>10103</v>
      </c>
      <c r="J6" s="250" t="s">
        <v>408</v>
      </c>
      <c r="K6" s="250" t="s">
        <v>30</v>
      </c>
      <c r="L6" s="250" t="s">
        <v>30</v>
      </c>
      <c r="M6" s="250" t="s">
        <v>653</v>
      </c>
      <c r="N6" s="250" t="s">
        <v>730</v>
      </c>
      <c r="O6" s="250" t="s">
        <v>724</v>
      </c>
      <c r="P6" s="250">
        <v>22581527</v>
      </c>
      <c r="Q6" s="250">
        <v>22577775</v>
      </c>
      <c r="R6" s="250" t="s">
        <v>731</v>
      </c>
      <c r="S6" s="250">
        <v>22581527</v>
      </c>
      <c r="T6" s="250" t="s">
        <v>855</v>
      </c>
      <c r="U6" s="250">
        <v>22551257</v>
      </c>
    </row>
    <row r="7" spans="1:21" x14ac:dyDescent="0.25">
      <c r="A7" s="250" t="s">
        <v>42</v>
      </c>
      <c r="B7" s="250" t="s">
        <v>34</v>
      </c>
      <c r="C7" s="250" t="s">
        <v>43</v>
      </c>
      <c r="D7" s="250" t="s">
        <v>122</v>
      </c>
      <c r="E7" s="250" t="s">
        <v>3</v>
      </c>
      <c r="F7" s="250" t="s">
        <v>29</v>
      </c>
      <c r="G7" s="250" t="s">
        <v>2</v>
      </c>
      <c r="H7" s="250" t="s">
        <v>5</v>
      </c>
      <c r="I7" s="250">
        <v>10104</v>
      </c>
      <c r="J7" s="250" t="s">
        <v>409</v>
      </c>
      <c r="K7" s="250" t="s">
        <v>30</v>
      </c>
      <c r="L7" s="250" t="s">
        <v>30</v>
      </c>
      <c r="M7" s="250" t="s">
        <v>650</v>
      </c>
      <c r="N7" s="250" t="s">
        <v>127</v>
      </c>
      <c r="O7" s="250" t="s">
        <v>724</v>
      </c>
      <c r="P7" s="250">
        <v>22335425</v>
      </c>
      <c r="Q7" s="250">
        <v>22569681</v>
      </c>
      <c r="R7" s="250" t="s">
        <v>384</v>
      </c>
      <c r="S7" s="250" t="s">
        <v>725</v>
      </c>
      <c r="T7" s="250" t="s">
        <v>654</v>
      </c>
      <c r="U7" s="250">
        <v>22227080</v>
      </c>
    </row>
    <row r="8" spans="1:21" x14ac:dyDescent="0.25">
      <c r="A8" s="250" t="s">
        <v>732</v>
      </c>
      <c r="B8" s="250" t="s">
        <v>733</v>
      </c>
      <c r="C8" s="250" t="s">
        <v>734</v>
      </c>
      <c r="D8" s="250" t="s">
        <v>122</v>
      </c>
      <c r="E8" s="250" t="s">
        <v>4</v>
      </c>
      <c r="F8" s="250" t="s">
        <v>29</v>
      </c>
      <c r="G8" s="250" t="s">
        <v>2</v>
      </c>
      <c r="H8" s="250" t="s">
        <v>7</v>
      </c>
      <c r="I8" s="250">
        <v>10106</v>
      </c>
      <c r="J8" s="250" t="s">
        <v>411</v>
      </c>
      <c r="K8" s="250" t="s">
        <v>30</v>
      </c>
      <c r="L8" s="250" t="s">
        <v>30</v>
      </c>
      <c r="M8" s="250" t="s">
        <v>735</v>
      </c>
      <c r="N8" s="250" t="s">
        <v>735</v>
      </c>
      <c r="O8" s="250" t="s">
        <v>724</v>
      </c>
      <c r="P8" s="250">
        <v>22260215</v>
      </c>
      <c r="Q8" s="250" t="s">
        <v>725</v>
      </c>
      <c r="R8" s="250" t="s">
        <v>736</v>
      </c>
      <c r="S8" s="250">
        <v>22260215</v>
      </c>
      <c r="T8" s="250" t="s">
        <v>737</v>
      </c>
      <c r="U8" s="250">
        <v>22271729</v>
      </c>
    </row>
    <row r="9" spans="1:21" x14ac:dyDescent="0.25">
      <c r="A9" s="250" t="s">
        <v>47</v>
      </c>
      <c r="B9" s="250" t="s">
        <v>46</v>
      </c>
      <c r="C9" s="250" t="s">
        <v>48</v>
      </c>
      <c r="D9" s="250" t="s">
        <v>122</v>
      </c>
      <c r="E9" s="250" t="s">
        <v>5</v>
      </c>
      <c r="F9" s="250" t="s">
        <v>29</v>
      </c>
      <c r="G9" s="250" t="s">
        <v>45</v>
      </c>
      <c r="H9" s="250" t="s">
        <v>5</v>
      </c>
      <c r="I9" s="250">
        <v>11804</v>
      </c>
      <c r="J9" s="250" t="s">
        <v>536</v>
      </c>
      <c r="K9" s="250" t="s">
        <v>30</v>
      </c>
      <c r="L9" s="250" t="s">
        <v>649</v>
      </c>
      <c r="M9" s="250" t="s">
        <v>655</v>
      </c>
      <c r="N9" s="250" t="s">
        <v>48</v>
      </c>
      <c r="O9" s="250" t="s">
        <v>724</v>
      </c>
      <c r="P9" s="250">
        <v>22765326</v>
      </c>
      <c r="Q9" s="250">
        <v>22766402</v>
      </c>
      <c r="R9" s="250" t="s">
        <v>738</v>
      </c>
      <c r="S9" s="250">
        <v>89801986</v>
      </c>
      <c r="T9" s="250" t="s">
        <v>739</v>
      </c>
      <c r="U9" s="250">
        <v>21002108</v>
      </c>
    </row>
    <row r="10" spans="1:21" x14ac:dyDescent="0.25">
      <c r="A10" s="250" t="s">
        <v>56</v>
      </c>
      <c r="B10" s="250" t="s">
        <v>55</v>
      </c>
      <c r="C10" s="250" t="s">
        <v>124</v>
      </c>
      <c r="D10" s="250" t="s">
        <v>123</v>
      </c>
      <c r="E10" s="250" t="s">
        <v>3</v>
      </c>
      <c r="F10" s="250" t="s">
        <v>29</v>
      </c>
      <c r="G10" s="250" t="s">
        <v>2</v>
      </c>
      <c r="H10" s="250" t="s">
        <v>11</v>
      </c>
      <c r="I10" s="250">
        <v>10109</v>
      </c>
      <c r="J10" s="250" t="s">
        <v>417</v>
      </c>
      <c r="K10" s="250" t="s">
        <v>30</v>
      </c>
      <c r="L10" s="250" t="s">
        <v>30</v>
      </c>
      <c r="M10" s="250" t="s">
        <v>646</v>
      </c>
      <c r="N10" s="250" t="s">
        <v>124</v>
      </c>
      <c r="O10" s="250" t="s">
        <v>724</v>
      </c>
      <c r="P10" s="250">
        <v>22130880</v>
      </c>
      <c r="Q10" s="250">
        <v>22130880</v>
      </c>
      <c r="R10" s="250" t="s">
        <v>385</v>
      </c>
      <c r="S10" s="250">
        <v>22130880</v>
      </c>
      <c r="T10" s="250" t="s">
        <v>740</v>
      </c>
      <c r="U10" s="250">
        <v>22914901</v>
      </c>
    </row>
    <row r="11" spans="1:21" x14ac:dyDescent="0.25">
      <c r="A11" s="250" t="s">
        <v>57</v>
      </c>
      <c r="B11" s="250" t="s">
        <v>52</v>
      </c>
      <c r="C11" s="250" t="s">
        <v>126</v>
      </c>
      <c r="D11" s="250" t="s">
        <v>123</v>
      </c>
      <c r="E11" s="250" t="s">
        <v>3</v>
      </c>
      <c r="F11" s="250" t="s">
        <v>29</v>
      </c>
      <c r="G11" s="250" t="s">
        <v>2</v>
      </c>
      <c r="H11" s="250" t="s">
        <v>11</v>
      </c>
      <c r="I11" s="250">
        <v>10109</v>
      </c>
      <c r="J11" s="250" t="s">
        <v>417</v>
      </c>
      <c r="K11" s="250" t="s">
        <v>30</v>
      </c>
      <c r="L11" s="250" t="s">
        <v>30</v>
      </c>
      <c r="M11" s="250" t="s">
        <v>646</v>
      </c>
      <c r="N11" s="250" t="s">
        <v>126</v>
      </c>
      <c r="O11" s="250" t="s">
        <v>724</v>
      </c>
      <c r="P11" s="250">
        <v>22130239</v>
      </c>
      <c r="Q11" s="250">
        <v>22130239</v>
      </c>
      <c r="R11" s="250" t="s">
        <v>845</v>
      </c>
      <c r="S11" s="250">
        <v>22130384</v>
      </c>
      <c r="T11" s="250" t="s">
        <v>740</v>
      </c>
      <c r="U11" s="250">
        <v>22914901</v>
      </c>
    </row>
    <row r="12" spans="1:21" x14ac:dyDescent="0.25">
      <c r="A12" s="250" t="s">
        <v>741</v>
      </c>
      <c r="B12" s="250" t="s">
        <v>742</v>
      </c>
      <c r="C12" s="250" t="s">
        <v>743</v>
      </c>
      <c r="D12" s="250" t="s">
        <v>122</v>
      </c>
      <c r="E12" s="250" t="s">
        <v>7</v>
      </c>
      <c r="F12" s="250" t="s">
        <v>29</v>
      </c>
      <c r="G12" s="250" t="s">
        <v>12</v>
      </c>
      <c r="H12" s="250" t="s">
        <v>6</v>
      </c>
      <c r="I12" s="250">
        <v>11005</v>
      </c>
      <c r="J12" s="250" t="s">
        <v>493</v>
      </c>
      <c r="K12" s="250" t="s">
        <v>30</v>
      </c>
      <c r="L12" s="250" t="s">
        <v>638</v>
      </c>
      <c r="M12" s="250" t="s">
        <v>651</v>
      </c>
      <c r="N12" s="250" t="s">
        <v>744</v>
      </c>
      <c r="O12" s="250" t="s">
        <v>724</v>
      </c>
      <c r="P12" s="250">
        <v>22522908</v>
      </c>
      <c r="Q12" s="250">
        <v>22524023</v>
      </c>
      <c r="R12" s="250" t="s">
        <v>745</v>
      </c>
      <c r="S12" s="250" t="s">
        <v>725</v>
      </c>
      <c r="T12" s="250" t="s">
        <v>856</v>
      </c>
      <c r="U12" s="250">
        <v>22754085</v>
      </c>
    </row>
    <row r="13" spans="1:21" x14ac:dyDescent="0.25">
      <c r="A13" s="250" t="s">
        <v>641</v>
      </c>
      <c r="B13" s="250" t="s">
        <v>642</v>
      </c>
      <c r="C13" s="250" t="s">
        <v>643</v>
      </c>
      <c r="D13" s="250" t="s">
        <v>122</v>
      </c>
      <c r="E13" s="250" t="s">
        <v>7</v>
      </c>
      <c r="F13" s="250" t="s">
        <v>29</v>
      </c>
      <c r="G13" s="250" t="s">
        <v>12</v>
      </c>
      <c r="H13" s="250" t="s">
        <v>5</v>
      </c>
      <c r="I13" s="250">
        <v>11004</v>
      </c>
      <c r="J13" s="250" t="s">
        <v>492</v>
      </c>
      <c r="K13" s="250" t="s">
        <v>30</v>
      </c>
      <c r="L13" s="250" t="s">
        <v>638</v>
      </c>
      <c r="M13" s="250" t="s">
        <v>639</v>
      </c>
      <c r="N13" s="250" t="s">
        <v>644</v>
      </c>
      <c r="O13" s="250" t="s">
        <v>724</v>
      </c>
      <c r="P13" s="250">
        <v>22756967</v>
      </c>
      <c r="Q13" s="250" t="s">
        <v>725</v>
      </c>
      <c r="R13" s="250" t="s">
        <v>846</v>
      </c>
      <c r="S13" s="250">
        <v>22756967</v>
      </c>
      <c r="T13" s="250" t="s">
        <v>856</v>
      </c>
      <c r="U13" s="250">
        <v>22754085</v>
      </c>
    </row>
    <row r="14" spans="1:21" x14ac:dyDescent="0.25">
      <c r="A14" s="250" t="s">
        <v>60</v>
      </c>
      <c r="B14" s="250" t="s">
        <v>59</v>
      </c>
      <c r="C14" s="250" t="s">
        <v>61</v>
      </c>
      <c r="D14" s="250" t="s">
        <v>122</v>
      </c>
      <c r="E14" s="250" t="s">
        <v>2</v>
      </c>
      <c r="F14" s="250" t="s">
        <v>29</v>
      </c>
      <c r="G14" s="250" t="s">
        <v>2</v>
      </c>
      <c r="H14" s="250" t="s">
        <v>12</v>
      </c>
      <c r="I14" s="250">
        <v>10110</v>
      </c>
      <c r="J14" s="250" t="s">
        <v>419</v>
      </c>
      <c r="K14" s="250" t="s">
        <v>30</v>
      </c>
      <c r="L14" s="250" t="s">
        <v>30</v>
      </c>
      <c r="M14" s="250" t="s">
        <v>647</v>
      </c>
      <c r="N14" s="250" t="s">
        <v>62</v>
      </c>
      <c r="O14" s="250" t="s">
        <v>724</v>
      </c>
      <c r="P14" s="250">
        <v>22261043</v>
      </c>
      <c r="Q14" s="250">
        <v>22262415</v>
      </c>
      <c r="R14" s="250" t="s">
        <v>746</v>
      </c>
      <c r="S14" s="250">
        <v>22262415</v>
      </c>
      <c r="T14" s="250" t="s">
        <v>855</v>
      </c>
      <c r="U14" s="250">
        <v>22229137</v>
      </c>
    </row>
    <row r="15" spans="1:21" x14ac:dyDescent="0.25">
      <c r="A15" s="250" t="s">
        <v>64</v>
      </c>
      <c r="B15" s="250" t="s">
        <v>63</v>
      </c>
      <c r="C15" s="250" t="s">
        <v>65</v>
      </c>
      <c r="D15" s="250" t="s">
        <v>33</v>
      </c>
      <c r="E15" s="250" t="s">
        <v>2</v>
      </c>
      <c r="F15" s="250" t="s">
        <v>37</v>
      </c>
      <c r="G15" s="250" t="s">
        <v>4</v>
      </c>
      <c r="H15" s="250" t="s">
        <v>10</v>
      </c>
      <c r="I15" s="250">
        <v>30308</v>
      </c>
      <c r="J15" s="250" t="s">
        <v>610</v>
      </c>
      <c r="K15" s="250" t="s">
        <v>657</v>
      </c>
      <c r="L15" s="250" t="s">
        <v>658</v>
      </c>
      <c r="M15" s="250" t="s">
        <v>66</v>
      </c>
      <c r="N15" s="250" t="s">
        <v>66</v>
      </c>
      <c r="O15" s="250" t="s">
        <v>724</v>
      </c>
      <c r="P15" s="250">
        <v>22766252</v>
      </c>
      <c r="Q15" s="250">
        <v>22766252</v>
      </c>
      <c r="R15" s="250" t="s">
        <v>102</v>
      </c>
      <c r="S15" s="250">
        <v>22796252</v>
      </c>
      <c r="T15" s="250" t="s">
        <v>747</v>
      </c>
      <c r="U15" s="250">
        <v>22591833</v>
      </c>
    </row>
    <row r="16" spans="1:21" x14ac:dyDescent="0.25">
      <c r="A16" s="250" t="s">
        <v>69</v>
      </c>
      <c r="B16" s="250" t="s">
        <v>68</v>
      </c>
      <c r="C16" s="250" t="s">
        <v>70</v>
      </c>
      <c r="D16" s="250" t="s">
        <v>32</v>
      </c>
      <c r="E16" s="250" t="s">
        <v>3</v>
      </c>
      <c r="F16" s="250" t="s">
        <v>29</v>
      </c>
      <c r="G16" s="250" t="s">
        <v>10</v>
      </c>
      <c r="H16" s="250" t="s">
        <v>6</v>
      </c>
      <c r="I16" s="250">
        <v>10805</v>
      </c>
      <c r="J16" s="250" t="s">
        <v>476</v>
      </c>
      <c r="K16" s="250" t="s">
        <v>30</v>
      </c>
      <c r="L16" s="250" t="s">
        <v>637</v>
      </c>
      <c r="M16" s="250" t="s">
        <v>652</v>
      </c>
      <c r="N16" s="250" t="s">
        <v>67</v>
      </c>
      <c r="O16" s="250" t="s">
        <v>724</v>
      </c>
      <c r="P16" s="250">
        <v>22450592</v>
      </c>
      <c r="Q16" s="250">
        <v>22450200</v>
      </c>
      <c r="R16" s="250" t="s">
        <v>692</v>
      </c>
      <c r="S16" s="250">
        <v>22450592</v>
      </c>
      <c r="T16" s="250" t="s">
        <v>748</v>
      </c>
      <c r="U16" s="250">
        <v>22450450</v>
      </c>
    </row>
    <row r="17" spans="1:21" x14ac:dyDescent="0.25">
      <c r="A17" s="250" t="s">
        <v>685</v>
      </c>
      <c r="B17" s="250" t="s">
        <v>684</v>
      </c>
      <c r="C17" s="250" t="s">
        <v>686</v>
      </c>
      <c r="D17" s="250" t="s">
        <v>32</v>
      </c>
      <c r="E17" s="250" t="s">
        <v>3</v>
      </c>
      <c r="F17" s="250" t="s">
        <v>29</v>
      </c>
      <c r="G17" s="250" t="s">
        <v>10</v>
      </c>
      <c r="H17" s="250" t="s">
        <v>6</v>
      </c>
      <c r="I17" s="250">
        <v>10805</v>
      </c>
      <c r="J17" s="250" t="s">
        <v>476</v>
      </c>
      <c r="K17" s="250" t="s">
        <v>30</v>
      </c>
      <c r="L17" s="250" t="s">
        <v>637</v>
      </c>
      <c r="M17" s="250" t="s">
        <v>652</v>
      </c>
      <c r="N17" s="250" t="s">
        <v>691</v>
      </c>
      <c r="O17" s="250" t="s">
        <v>724</v>
      </c>
      <c r="P17" s="250">
        <v>22290365</v>
      </c>
      <c r="Q17" s="250">
        <v>22290357</v>
      </c>
      <c r="R17" s="250" t="s">
        <v>847</v>
      </c>
      <c r="S17" s="250">
        <v>22290365</v>
      </c>
      <c r="T17" s="250" t="s">
        <v>748</v>
      </c>
      <c r="U17" s="250">
        <v>22450450</v>
      </c>
    </row>
    <row r="18" spans="1:21" x14ac:dyDescent="0.25">
      <c r="A18" s="250" t="s">
        <v>72</v>
      </c>
      <c r="B18" s="250" t="s">
        <v>71</v>
      </c>
      <c r="C18" s="250" t="s">
        <v>73</v>
      </c>
      <c r="D18" s="250" t="s">
        <v>32</v>
      </c>
      <c r="E18" s="250" t="s">
        <v>4</v>
      </c>
      <c r="F18" s="250" t="s">
        <v>29</v>
      </c>
      <c r="G18" s="250" t="s">
        <v>53</v>
      </c>
      <c r="H18" s="250" t="s">
        <v>5</v>
      </c>
      <c r="I18" s="250">
        <v>11504</v>
      </c>
      <c r="J18" s="250" t="s">
        <v>520</v>
      </c>
      <c r="K18" s="250" t="s">
        <v>30</v>
      </c>
      <c r="L18" s="250" t="s">
        <v>640</v>
      </c>
      <c r="M18" s="250" t="s">
        <v>51</v>
      </c>
      <c r="N18" s="250" t="s">
        <v>51</v>
      </c>
      <c r="O18" s="250" t="s">
        <v>724</v>
      </c>
      <c r="P18" s="250">
        <v>22733968</v>
      </c>
      <c r="Q18" s="250" t="s">
        <v>725</v>
      </c>
      <c r="R18" s="250" t="s">
        <v>656</v>
      </c>
      <c r="S18" s="250">
        <v>87209630</v>
      </c>
      <c r="T18" s="250" t="s">
        <v>857</v>
      </c>
      <c r="U18" s="250">
        <v>22340456</v>
      </c>
    </row>
    <row r="19" spans="1:21" x14ac:dyDescent="0.25">
      <c r="A19" s="250" t="s">
        <v>77</v>
      </c>
      <c r="B19" s="250" t="s">
        <v>76</v>
      </c>
      <c r="C19" s="250" t="s">
        <v>78</v>
      </c>
      <c r="D19" s="250" t="s">
        <v>44</v>
      </c>
      <c r="E19" s="250" t="s">
        <v>2</v>
      </c>
      <c r="F19" s="250" t="s">
        <v>31</v>
      </c>
      <c r="G19" s="250" t="s">
        <v>2</v>
      </c>
      <c r="H19" s="250" t="s">
        <v>2</v>
      </c>
      <c r="I19" s="250">
        <v>20101</v>
      </c>
      <c r="J19" s="250" t="s">
        <v>170</v>
      </c>
      <c r="K19" s="250" t="s">
        <v>44</v>
      </c>
      <c r="L19" s="250" t="s">
        <v>44</v>
      </c>
      <c r="M19" s="250" t="s">
        <v>44</v>
      </c>
      <c r="N19" s="250" t="s">
        <v>130</v>
      </c>
      <c r="O19" s="250" t="s">
        <v>724</v>
      </c>
      <c r="P19" s="250">
        <v>24403946</v>
      </c>
      <c r="Q19" s="250">
        <v>24403655</v>
      </c>
      <c r="R19" s="250" t="s">
        <v>79</v>
      </c>
      <c r="S19" s="250">
        <v>24403655</v>
      </c>
      <c r="T19" s="250" t="s">
        <v>749</v>
      </c>
      <c r="U19" s="250">
        <v>24433490</v>
      </c>
    </row>
    <row r="20" spans="1:21" x14ac:dyDescent="0.25">
      <c r="A20" s="250" t="s">
        <v>83</v>
      </c>
      <c r="B20" s="250" t="s">
        <v>81</v>
      </c>
      <c r="C20" s="250" t="s">
        <v>140</v>
      </c>
      <c r="D20" s="250" t="s">
        <v>54</v>
      </c>
      <c r="E20" s="250" t="s">
        <v>6</v>
      </c>
      <c r="F20" s="250" t="s">
        <v>31</v>
      </c>
      <c r="G20" s="250" t="s">
        <v>12</v>
      </c>
      <c r="H20" s="250" t="s">
        <v>7</v>
      </c>
      <c r="I20" s="250">
        <v>21006</v>
      </c>
      <c r="J20" s="250" t="s">
        <v>295</v>
      </c>
      <c r="K20" s="250" t="s">
        <v>44</v>
      </c>
      <c r="L20" s="250" t="s">
        <v>54</v>
      </c>
      <c r="M20" s="250" t="s">
        <v>662</v>
      </c>
      <c r="N20" s="250" t="s">
        <v>80</v>
      </c>
      <c r="O20" s="250" t="s">
        <v>724</v>
      </c>
      <c r="P20" s="250">
        <v>24041002</v>
      </c>
      <c r="Q20" s="250" t="s">
        <v>725</v>
      </c>
      <c r="R20" s="250" t="s">
        <v>82</v>
      </c>
      <c r="S20" s="250">
        <v>24041002</v>
      </c>
      <c r="T20" s="250" t="s">
        <v>750</v>
      </c>
      <c r="U20" s="250">
        <v>83187649</v>
      </c>
    </row>
    <row r="21" spans="1:21" x14ac:dyDescent="0.25">
      <c r="A21" s="250" t="s">
        <v>848</v>
      </c>
      <c r="B21" s="250" t="s">
        <v>849</v>
      </c>
      <c r="C21" s="250" t="s">
        <v>850</v>
      </c>
      <c r="D21" s="250" t="s">
        <v>54</v>
      </c>
      <c r="E21" s="250" t="s">
        <v>2</v>
      </c>
      <c r="F21" s="250" t="s">
        <v>31</v>
      </c>
      <c r="G21" s="250" t="s">
        <v>851</v>
      </c>
      <c r="H21" s="250" t="s">
        <v>3</v>
      </c>
      <c r="I21" s="250">
        <v>21602</v>
      </c>
      <c r="J21" s="250" t="s">
        <v>601</v>
      </c>
      <c r="K21" s="250" t="s">
        <v>44</v>
      </c>
      <c r="L21" s="250" t="s">
        <v>852</v>
      </c>
      <c r="M21" s="250" t="s">
        <v>850</v>
      </c>
      <c r="N21" s="250" t="s">
        <v>850</v>
      </c>
      <c r="O21" s="250" t="s">
        <v>724</v>
      </c>
      <c r="P21" s="250">
        <v>24650032</v>
      </c>
      <c r="Q21" s="250">
        <v>26450421</v>
      </c>
      <c r="R21" s="250" t="s">
        <v>853</v>
      </c>
      <c r="S21" s="250">
        <v>24650032</v>
      </c>
      <c r="T21" s="250" t="s">
        <v>858</v>
      </c>
      <c r="U21" s="250">
        <v>24722182</v>
      </c>
    </row>
    <row r="22" spans="1:21" x14ac:dyDescent="0.25">
      <c r="A22" s="250" t="s">
        <v>85</v>
      </c>
      <c r="B22" s="250" t="s">
        <v>84</v>
      </c>
      <c r="C22" s="250" t="s">
        <v>667</v>
      </c>
      <c r="D22" s="250" t="s">
        <v>74</v>
      </c>
      <c r="E22" s="250" t="s">
        <v>5</v>
      </c>
      <c r="F22" s="250" t="s">
        <v>58</v>
      </c>
      <c r="G22" s="250" t="s">
        <v>2</v>
      </c>
      <c r="H22" s="250" t="s">
        <v>2</v>
      </c>
      <c r="I22" s="250">
        <v>50101</v>
      </c>
      <c r="J22" s="250" t="s">
        <v>173</v>
      </c>
      <c r="K22" s="250" t="s">
        <v>659</v>
      </c>
      <c r="L22" s="250" t="s">
        <v>74</v>
      </c>
      <c r="M22" s="250" t="s">
        <v>74</v>
      </c>
      <c r="N22" s="250" t="s">
        <v>688</v>
      </c>
      <c r="O22" s="250" t="s">
        <v>724</v>
      </c>
      <c r="P22" s="250">
        <v>26652471</v>
      </c>
      <c r="Q22" s="250" t="s">
        <v>725</v>
      </c>
      <c r="R22" s="250" t="s">
        <v>751</v>
      </c>
      <c r="S22" s="250">
        <v>88594516</v>
      </c>
      <c r="T22" s="250" t="s">
        <v>752</v>
      </c>
      <c r="U22" s="250">
        <v>24591100</v>
      </c>
    </row>
    <row r="23" spans="1:21" x14ac:dyDescent="0.25">
      <c r="A23" s="250" t="s">
        <v>663</v>
      </c>
      <c r="B23" s="251" t="s">
        <v>664</v>
      </c>
      <c r="C23" s="250" t="s">
        <v>665</v>
      </c>
      <c r="D23" s="250" t="s">
        <v>74</v>
      </c>
      <c r="E23" s="250" t="s">
        <v>3</v>
      </c>
      <c r="F23" s="250" t="s">
        <v>58</v>
      </c>
      <c r="G23" s="250" t="s">
        <v>2</v>
      </c>
      <c r="H23" s="250" t="s">
        <v>2</v>
      </c>
      <c r="I23" s="250">
        <v>50101</v>
      </c>
      <c r="J23" s="250" t="s">
        <v>173</v>
      </c>
      <c r="K23" s="250" t="s">
        <v>659</v>
      </c>
      <c r="L23" s="250" t="s">
        <v>74</v>
      </c>
      <c r="M23" s="250" t="s">
        <v>74</v>
      </c>
      <c r="N23" s="250" t="s">
        <v>660</v>
      </c>
      <c r="O23" s="250" t="s">
        <v>724</v>
      </c>
      <c r="P23" s="250">
        <v>26661673</v>
      </c>
      <c r="Q23" s="250" t="s">
        <v>725</v>
      </c>
      <c r="R23" s="250" t="s">
        <v>666</v>
      </c>
      <c r="S23" s="250">
        <v>26661673</v>
      </c>
      <c r="T23" s="250" t="s">
        <v>859</v>
      </c>
      <c r="U23" s="250">
        <v>26657732</v>
      </c>
    </row>
    <row r="24" spans="1:21" x14ac:dyDescent="0.25">
      <c r="A24" s="250" t="s">
        <v>87</v>
      </c>
      <c r="B24" s="250" t="s">
        <v>86</v>
      </c>
      <c r="C24" s="250" t="s">
        <v>88</v>
      </c>
      <c r="D24" s="250" t="s">
        <v>50</v>
      </c>
      <c r="E24" s="250" t="s">
        <v>2</v>
      </c>
      <c r="F24" s="250" t="s">
        <v>49</v>
      </c>
      <c r="G24" s="250" t="s">
        <v>2</v>
      </c>
      <c r="H24" s="250" t="s">
        <v>10</v>
      </c>
      <c r="I24" s="250">
        <v>60108</v>
      </c>
      <c r="J24" s="250" t="s">
        <v>372</v>
      </c>
      <c r="K24" s="250" t="s">
        <v>50</v>
      </c>
      <c r="L24" s="250" t="s">
        <v>50</v>
      </c>
      <c r="M24" s="250" t="s">
        <v>661</v>
      </c>
      <c r="N24" s="250" t="s">
        <v>88</v>
      </c>
      <c r="O24" s="250" t="s">
        <v>724</v>
      </c>
      <c r="P24" s="250">
        <v>26632219</v>
      </c>
      <c r="Q24" s="250">
        <v>26632219</v>
      </c>
      <c r="R24" s="250" t="s">
        <v>668</v>
      </c>
      <c r="S24" s="250">
        <v>88291571</v>
      </c>
      <c r="T24" s="250" t="s">
        <v>753</v>
      </c>
      <c r="U24" s="250">
        <v>84326085</v>
      </c>
    </row>
    <row r="25" spans="1:21" x14ac:dyDescent="0.25">
      <c r="A25" s="250" t="s">
        <v>682</v>
      </c>
      <c r="B25" s="250" t="s">
        <v>681</v>
      </c>
      <c r="C25" s="250" t="s">
        <v>683</v>
      </c>
      <c r="D25" s="250" t="s">
        <v>32</v>
      </c>
      <c r="E25" s="250" t="s">
        <v>3</v>
      </c>
      <c r="F25" s="250" t="s">
        <v>29</v>
      </c>
      <c r="G25" s="250" t="s">
        <v>10</v>
      </c>
      <c r="H25" s="250" t="s">
        <v>8</v>
      </c>
      <c r="I25" s="250">
        <v>10807</v>
      </c>
      <c r="J25" s="250" t="s">
        <v>479</v>
      </c>
      <c r="K25" s="250" t="s">
        <v>30</v>
      </c>
      <c r="L25" s="250" t="s">
        <v>637</v>
      </c>
      <c r="M25" s="250" t="s">
        <v>689</v>
      </c>
      <c r="N25" s="250" t="s">
        <v>690</v>
      </c>
      <c r="O25" s="250" t="s">
        <v>724</v>
      </c>
      <c r="P25" s="250">
        <v>22296193</v>
      </c>
      <c r="Q25" s="250">
        <v>22296094</v>
      </c>
      <c r="R25" s="250" t="s">
        <v>693</v>
      </c>
      <c r="S25" s="250">
        <v>22296094</v>
      </c>
      <c r="T25" s="250" t="s">
        <v>748</v>
      </c>
      <c r="U25" s="250">
        <v>22450450</v>
      </c>
    </row>
    <row r="26" spans="1:21" x14ac:dyDescent="0.25">
      <c r="A26" s="250" t="s">
        <v>90</v>
      </c>
      <c r="B26" s="250" t="s">
        <v>89</v>
      </c>
      <c r="C26" s="250" t="s">
        <v>139</v>
      </c>
      <c r="D26" s="250" t="s">
        <v>123</v>
      </c>
      <c r="E26" s="250" t="s">
        <v>6</v>
      </c>
      <c r="F26" s="250" t="s">
        <v>29</v>
      </c>
      <c r="G26" s="250" t="s">
        <v>2</v>
      </c>
      <c r="H26" s="250" t="s">
        <v>8</v>
      </c>
      <c r="I26" s="250">
        <v>10107</v>
      </c>
      <c r="J26" s="250" t="s">
        <v>413</v>
      </c>
      <c r="K26" s="250" t="s">
        <v>30</v>
      </c>
      <c r="L26" s="250" t="s">
        <v>30</v>
      </c>
      <c r="M26" s="250" t="s">
        <v>645</v>
      </c>
      <c r="N26" s="250" t="s">
        <v>129</v>
      </c>
      <c r="O26" s="250" t="s">
        <v>724</v>
      </c>
      <c r="P26" s="250">
        <v>22204428</v>
      </c>
      <c r="Q26" s="250">
        <v>22201089</v>
      </c>
      <c r="R26" s="250" t="s">
        <v>754</v>
      </c>
      <c r="S26" s="250">
        <v>83124507</v>
      </c>
      <c r="T26" s="250" t="s">
        <v>755</v>
      </c>
      <c r="U26" s="250">
        <v>22310578</v>
      </c>
    </row>
    <row r="27" spans="1:21" x14ac:dyDescent="0.25">
      <c r="A27" s="250" t="s">
        <v>756</v>
      </c>
      <c r="B27" s="250" t="s">
        <v>757</v>
      </c>
      <c r="C27" s="250" t="s">
        <v>758</v>
      </c>
      <c r="D27" s="250" t="s">
        <v>50</v>
      </c>
      <c r="E27" s="250" t="s">
        <v>2</v>
      </c>
      <c r="F27" s="250" t="s">
        <v>49</v>
      </c>
      <c r="G27" s="250" t="s">
        <v>2</v>
      </c>
      <c r="H27" s="250" t="s">
        <v>10</v>
      </c>
      <c r="I27" s="250">
        <v>60108</v>
      </c>
      <c r="J27" s="250" t="s">
        <v>372</v>
      </c>
      <c r="K27" s="250" t="s">
        <v>50</v>
      </c>
      <c r="L27" s="250" t="s">
        <v>50</v>
      </c>
      <c r="M27" s="250" t="s">
        <v>661</v>
      </c>
      <c r="N27" s="250" t="s">
        <v>758</v>
      </c>
      <c r="O27" s="250" t="s">
        <v>724</v>
      </c>
      <c r="P27" s="250">
        <v>26635380</v>
      </c>
      <c r="Q27" s="250">
        <v>26635380</v>
      </c>
      <c r="R27" s="250" t="s">
        <v>759</v>
      </c>
      <c r="S27" s="250">
        <v>26635380</v>
      </c>
      <c r="T27" s="250" t="s">
        <v>753</v>
      </c>
      <c r="U27" s="250">
        <v>26639730</v>
      </c>
    </row>
  </sheetData>
  <sheetProtection algorithmName="SHA-512" hashValue="b0IIoFOGjTla3JlvWiIKGVGUW6s+qym0IdM2+b1kzKT+KUA4scpISUAdHlgqS4cyNRK856oWdWwb7s2yqUhSvg==" saltValue="XqAWicrKylRP3nchHPMaDw==" spinCount="100000" sheet="1" objects="1" scenarios="1"/>
  <autoFilter ref="A2:R27" xr:uid="{00000000-0009-0000-0000-000001000000}"/>
  <sortState xmlns:xlrd2="http://schemas.microsoft.com/office/spreadsheetml/2017/richdata2" ref="A3:U27">
    <sortCondition ref="A3:A27"/>
  </sortState>
  <conditionalFormatting sqref="B3:B27">
    <cfRule type="duplicateValues" dxfId="67" priority="1"/>
  </conditionalFormatting>
  <printOptions horizontalCentered="1" verticalCentered="1"/>
  <pageMargins left="0" right="0" top="0.55118110236220474" bottom="1.3779527559055118" header="0.31496062992125984" footer="0.19685039370078741"/>
  <pageSetup scale="10" orientation="landscape" r:id="rId1"/>
  <headerFooter>
    <oddFooter>&amp;R&amp;"+,Negrita Cursiva"Aula Edad&amp;"+,Cursiva", página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>
    <pageSetUpPr fitToPage="1"/>
  </sheetPr>
  <dimension ref="A1:Z35"/>
  <sheetViews>
    <sheetView showGridLines="0" zoomScale="95" zoomScaleNormal="95" zoomScaleSheetLayoutView="95" workbookViewId="0"/>
  </sheetViews>
  <sheetFormatPr baseColWidth="10" defaultColWidth="48.28515625" defaultRowHeight="15" x14ac:dyDescent="0.25"/>
  <cols>
    <col min="1" max="1" width="5.7109375" style="64" customWidth="1"/>
    <col min="2" max="2" width="104.42578125" style="9" customWidth="1"/>
    <col min="3" max="4" width="5.7109375" style="9" customWidth="1"/>
    <col min="5" max="7" width="11.140625" style="9" customWidth="1"/>
    <col min="8" max="10" width="10.7109375" style="11" customWidth="1"/>
    <col min="11" max="31" width="10.7109375" style="9" customWidth="1"/>
    <col min="32" max="253" width="48.28515625" style="9"/>
    <col min="254" max="254" width="25.28515625" style="9" customWidth="1"/>
    <col min="255" max="255" width="88.28515625" style="9" customWidth="1"/>
    <col min="256" max="258" width="12.28515625" style="9" customWidth="1"/>
    <col min="259" max="509" width="48.28515625" style="9"/>
    <col min="510" max="510" width="25.28515625" style="9" customWidth="1"/>
    <col min="511" max="511" width="88.28515625" style="9" customWidth="1"/>
    <col min="512" max="514" width="12.28515625" style="9" customWidth="1"/>
    <col min="515" max="765" width="48.28515625" style="9"/>
    <col min="766" max="766" width="25.28515625" style="9" customWidth="1"/>
    <col min="767" max="767" width="88.28515625" style="9" customWidth="1"/>
    <col min="768" max="770" width="12.28515625" style="9" customWidth="1"/>
    <col min="771" max="1021" width="48.28515625" style="9"/>
    <col min="1022" max="1022" width="25.28515625" style="9" customWidth="1"/>
    <col min="1023" max="1023" width="88.28515625" style="9" customWidth="1"/>
    <col min="1024" max="1026" width="12.28515625" style="9" customWidth="1"/>
    <col min="1027" max="1277" width="48.28515625" style="9"/>
    <col min="1278" max="1278" width="25.28515625" style="9" customWidth="1"/>
    <col min="1279" max="1279" width="88.28515625" style="9" customWidth="1"/>
    <col min="1280" max="1282" width="12.28515625" style="9" customWidth="1"/>
    <col min="1283" max="1533" width="48.28515625" style="9"/>
    <col min="1534" max="1534" width="25.28515625" style="9" customWidth="1"/>
    <col min="1535" max="1535" width="88.28515625" style="9" customWidth="1"/>
    <col min="1536" max="1538" width="12.28515625" style="9" customWidth="1"/>
    <col min="1539" max="1789" width="48.28515625" style="9"/>
    <col min="1790" max="1790" width="25.28515625" style="9" customWidth="1"/>
    <col min="1791" max="1791" width="88.28515625" style="9" customWidth="1"/>
    <col min="1792" max="1794" width="12.28515625" style="9" customWidth="1"/>
    <col min="1795" max="2045" width="48.28515625" style="9"/>
    <col min="2046" max="2046" width="25.28515625" style="9" customWidth="1"/>
    <col min="2047" max="2047" width="88.28515625" style="9" customWidth="1"/>
    <col min="2048" max="2050" width="12.28515625" style="9" customWidth="1"/>
    <col min="2051" max="2301" width="48.28515625" style="9"/>
    <col min="2302" max="2302" width="25.28515625" style="9" customWidth="1"/>
    <col min="2303" max="2303" width="88.28515625" style="9" customWidth="1"/>
    <col min="2304" max="2306" width="12.28515625" style="9" customWidth="1"/>
    <col min="2307" max="2557" width="48.28515625" style="9"/>
    <col min="2558" max="2558" width="25.28515625" style="9" customWidth="1"/>
    <col min="2559" max="2559" width="88.28515625" style="9" customWidth="1"/>
    <col min="2560" max="2562" width="12.28515625" style="9" customWidth="1"/>
    <col min="2563" max="2813" width="48.28515625" style="9"/>
    <col min="2814" max="2814" width="25.28515625" style="9" customWidth="1"/>
    <col min="2815" max="2815" width="88.28515625" style="9" customWidth="1"/>
    <col min="2816" max="2818" width="12.28515625" style="9" customWidth="1"/>
    <col min="2819" max="3069" width="48.28515625" style="9"/>
    <col min="3070" max="3070" width="25.28515625" style="9" customWidth="1"/>
    <col min="3071" max="3071" width="88.28515625" style="9" customWidth="1"/>
    <col min="3072" max="3074" width="12.28515625" style="9" customWidth="1"/>
    <col min="3075" max="3325" width="48.28515625" style="9"/>
    <col min="3326" max="3326" width="25.28515625" style="9" customWidth="1"/>
    <col min="3327" max="3327" width="88.28515625" style="9" customWidth="1"/>
    <col min="3328" max="3330" width="12.28515625" style="9" customWidth="1"/>
    <col min="3331" max="3581" width="48.28515625" style="9"/>
    <col min="3582" max="3582" width="25.28515625" style="9" customWidth="1"/>
    <col min="3583" max="3583" width="88.28515625" style="9" customWidth="1"/>
    <col min="3584" max="3586" width="12.28515625" style="9" customWidth="1"/>
    <col min="3587" max="3837" width="48.28515625" style="9"/>
    <col min="3838" max="3838" width="25.28515625" style="9" customWidth="1"/>
    <col min="3839" max="3839" width="88.28515625" style="9" customWidth="1"/>
    <col min="3840" max="3842" width="12.28515625" style="9" customWidth="1"/>
    <col min="3843" max="4093" width="48.28515625" style="9"/>
    <col min="4094" max="4094" width="25.28515625" style="9" customWidth="1"/>
    <col min="4095" max="4095" width="88.28515625" style="9" customWidth="1"/>
    <col min="4096" max="4098" width="12.28515625" style="9" customWidth="1"/>
    <col min="4099" max="4349" width="48.28515625" style="9"/>
    <col min="4350" max="4350" width="25.28515625" style="9" customWidth="1"/>
    <col min="4351" max="4351" width="88.28515625" style="9" customWidth="1"/>
    <col min="4352" max="4354" width="12.28515625" style="9" customWidth="1"/>
    <col min="4355" max="4605" width="48.28515625" style="9"/>
    <col min="4606" max="4606" width="25.28515625" style="9" customWidth="1"/>
    <col min="4607" max="4607" width="88.28515625" style="9" customWidth="1"/>
    <col min="4608" max="4610" width="12.28515625" style="9" customWidth="1"/>
    <col min="4611" max="4861" width="48.28515625" style="9"/>
    <col min="4862" max="4862" width="25.28515625" style="9" customWidth="1"/>
    <col min="4863" max="4863" width="88.28515625" style="9" customWidth="1"/>
    <col min="4864" max="4866" width="12.28515625" style="9" customWidth="1"/>
    <col min="4867" max="5117" width="48.28515625" style="9"/>
    <col min="5118" max="5118" width="25.28515625" style="9" customWidth="1"/>
    <col min="5119" max="5119" width="88.28515625" style="9" customWidth="1"/>
    <col min="5120" max="5122" width="12.28515625" style="9" customWidth="1"/>
    <col min="5123" max="5373" width="48.28515625" style="9"/>
    <col min="5374" max="5374" width="25.28515625" style="9" customWidth="1"/>
    <col min="5375" max="5375" width="88.28515625" style="9" customWidth="1"/>
    <col min="5376" max="5378" width="12.28515625" style="9" customWidth="1"/>
    <col min="5379" max="5629" width="48.28515625" style="9"/>
    <col min="5630" max="5630" width="25.28515625" style="9" customWidth="1"/>
    <col min="5631" max="5631" width="88.28515625" style="9" customWidth="1"/>
    <col min="5632" max="5634" width="12.28515625" style="9" customWidth="1"/>
    <col min="5635" max="5885" width="48.28515625" style="9"/>
    <col min="5886" max="5886" width="25.28515625" style="9" customWidth="1"/>
    <col min="5887" max="5887" width="88.28515625" style="9" customWidth="1"/>
    <col min="5888" max="5890" width="12.28515625" style="9" customWidth="1"/>
    <col min="5891" max="6141" width="48.28515625" style="9"/>
    <col min="6142" max="6142" width="25.28515625" style="9" customWidth="1"/>
    <col min="6143" max="6143" width="88.28515625" style="9" customWidth="1"/>
    <col min="6144" max="6146" width="12.28515625" style="9" customWidth="1"/>
    <col min="6147" max="6397" width="48.28515625" style="9"/>
    <col min="6398" max="6398" width="25.28515625" style="9" customWidth="1"/>
    <col min="6399" max="6399" width="88.28515625" style="9" customWidth="1"/>
    <col min="6400" max="6402" width="12.28515625" style="9" customWidth="1"/>
    <col min="6403" max="6653" width="48.28515625" style="9"/>
    <col min="6654" max="6654" width="25.28515625" style="9" customWidth="1"/>
    <col min="6655" max="6655" width="88.28515625" style="9" customWidth="1"/>
    <col min="6656" max="6658" width="12.28515625" style="9" customWidth="1"/>
    <col min="6659" max="6909" width="48.28515625" style="9"/>
    <col min="6910" max="6910" width="25.28515625" style="9" customWidth="1"/>
    <col min="6911" max="6911" width="88.28515625" style="9" customWidth="1"/>
    <col min="6912" max="6914" width="12.28515625" style="9" customWidth="1"/>
    <col min="6915" max="7165" width="48.28515625" style="9"/>
    <col min="7166" max="7166" width="25.28515625" style="9" customWidth="1"/>
    <col min="7167" max="7167" width="88.28515625" style="9" customWidth="1"/>
    <col min="7168" max="7170" width="12.28515625" style="9" customWidth="1"/>
    <col min="7171" max="7421" width="48.28515625" style="9"/>
    <col min="7422" max="7422" width="25.28515625" style="9" customWidth="1"/>
    <col min="7423" max="7423" width="88.28515625" style="9" customWidth="1"/>
    <col min="7424" max="7426" width="12.28515625" style="9" customWidth="1"/>
    <col min="7427" max="7677" width="48.28515625" style="9"/>
    <col min="7678" max="7678" width="25.28515625" style="9" customWidth="1"/>
    <col min="7679" max="7679" width="88.28515625" style="9" customWidth="1"/>
    <col min="7680" max="7682" width="12.28515625" style="9" customWidth="1"/>
    <col min="7683" max="7933" width="48.28515625" style="9"/>
    <col min="7934" max="7934" width="25.28515625" style="9" customWidth="1"/>
    <col min="7935" max="7935" width="88.28515625" style="9" customWidth="1"/>
    <col min="7936" max="7938" width="12.28515625" style="9" customWidth="1"/>
    <col min="7939" max="8189" width="48.28515625" style="9"/>
    <col min="8190" max="8190" width="25.28515625" style="9" customWidth="1"/>
    <col min="8191" max="8191" width="88.28515625" style="9" customWidth="1"/>
    <col min="8192" max="8194" width="12.28515625" style="9" customWidth="1"/>
    <col min="8195" max="8445" width="48.28515625" style="9"/>
    <col min="8446" max="8446" width="25.28515625" style="9" customWidth="1"/>
    <col min="8447" max="8447" width="88.28515625" style="9" customWidth="1"/>
    <col min="8448" max="8450" width="12.28515625" style="9" customWidth="1"/>
    <col min="8451" max="8701" width="48.28515625" style="9"/>
    <col min="8702" max="8702" width="25.28515625" style="9" customWidth="1"/>
    <col min="8703" max="8703" width="88.28515625" style="9" customWidth="1"/>
    <col min="8704" max="8706" width="12.28515625" style="9" customWidth="1"/>
    <col min="8707" max="8957" width="48.28515625" style="9"/>
    <col min="8958" max="8958" width="25.28515625" style="9" customWidth="1"/>
    <col min="8959" max="8959" width="88.28515625" style="9" customWidth="1"/>
    <col min="8960" max="8962" width="12.28515625" style="9" customWidth="1"/>
    <col min="8963" max="9213" width="48.28515625" style="9"/>
    <col min="9214" max="9214" width="25.28515625" style="9" customWidth="1"/>
    <col min="9215" max="9215" width="88.28515625" style="9" customWidth="1"/>
    <col min="9216" max="9218" width="12.28515625" style="9" customWidth="1"/>
    <col min="9219" max="9469" width="48.28515625" style="9"/>
    <col min="9470" max="9470" width="25.28515625" style="9" customWidth="1"/>
    <col min="9471" max="9471" width="88.28515625" style="9" customWidth="1"/>
    <col min="9472" max="9474" width="12.28515625" style="9" customWidth="1"/>
    <col min="9475" max="9725" width="48.28515625" style="9"/>
    <col min="9726" max="9726" width="25.28515625" style="9" customWidth="1"/>
    <col min="9727" max="9727" width="88.28515625" style="9" customWidth="1"/>
    <col min="9728" max="9730" width="12.28515625" style="9" customWidth="1"/>
    <col min="9731" max="9981" width="48.28515625" style="9"/>
    <col min="9982" max="9982" width="25.28515625" style="9" customWidth="1"/>
    <col min="9983" max="9983" width="88.28515625" style="9" customWidth="1"/>
    <col min="9984" max="9986" width="12.28515625" style="9" customWidth="1"/>
    <col min="9987" max="10237" width="48.28515625" style="9"/>
    <col min="10238" max="10238" width="25.28515625" style="9" customWidth="1"/>
    <col min="10239" max="10239" width="88.28515625" style="9" customWidth="1"/>
    <col min="10240" max="10242" width="12.28515625" style="9" customWidth="1"/>
    <col min="10243" max="10493" width="48.28515625" style="9"/>
    <col min="10494" max="10494" width="25.28515625" style="9" customWidth="1"/>
    <col min="10495" max="10495" width="88.28515625" style="9" customWidth="1"/>
    <col min="10496" max="10498" width="12.28515625" style="9" customWidth="1"/>
    <col min="10499" max="10749" width="48.28515625" style="9"/>
    <col min="10750" max="10750" width="25.28515625" style="9" customWidth="1"/>
    <col min="10751" max="10751" width="88.28515625" style="9" customWidth="1"/>
    <col min="10752" max="10754" width="12.28515625" style="9" customWidth="1"/>
    <col min="10755" max="11005" width="48.28515625" style="9"/>
    <col min="11006" max="11006" width="25.28515625" style="9" customWidth="1"/>
    <col min="11007" max="11007" width="88.28515625" style="9" customWidth="1"/>
    <col min="11008" max="11010" width="12.28515625" style="9" customWidth="1"/>
    <col min="11011" max="11261" width="48.28515625" style="9"/>
    <col min="11262" max="11262" width="25.28515625" style="9" customWidth="1"/>
    <col min="11263" max="11263" width="88.28515625" style="9" customWidth="1"/>
    <col min="11264" max="11266" width="12.28515625" style="9" customWidth="1"/>
    <col min="11267" max="11517" width="48.28515625" style="9"/>
    <col min="11518" max="11518" width="25.28515625" style="9" customWidth="1"/>
    <col min="11519" max="11519" width="88.28515625" style="9" customWidth="1"/>
    <col min="11520" max="11522" width="12.28515625" style="9" customWidth="1"/>
    <col min="11523" max="11773" width="48.28515625" style="9"/>
    <col min="11774" max="11774" width="25.28515625" style="9" customWidth="1"/>
    <col min="11775" max="11775" width="88.28515625" style="9" customWidth="1"/>
    <col min="11776" max="11778" width="12.28515625" style="9" customWidth="1"/>
    <col min="11779" max="12029" width="48.28515625" style="9"/>
    <col min="12030" max="12030" width="25.28515625" style="9" customWidth="1"/>
    <col min="12031" max="12031" width="88.28515625" style="9" customWidth="1"/>
    <col min="12032" max="12034" width="12.28515625" style="9" customWidth="1"/>
    <col min="12035" max="12285" width="48.28515625" style="9"/>
    <col min="12286" max="12286" width="25.28515625" style="9" customWidth="1"/>
    <col min="12287" max="12287" width="88.28515625" style="9" customWidth="1"/>
    <col min="12288" max="12290" width="12.28515625" style="9" customWidth="1"/>
    <col min="12291" max="12541" width="48.28515625" style="9"/>
    <col min="12542" max="12542" width="25.28515625" style="9" customWidth="1"/>
    <col min="12543" max="12543" width="88.28515625" style="9" customWidth="1"/>
    <col min="12544" max="12546" width="12.28515625" style="9" customWidth="1"/>
    <col min="12547" max="12797" width="48.28515625" style="9"/>
    <col min="12798" max="12798" width="25.28515625" style="9" customWidth="1"/>
    <col min="12799" max="12799" width="88.28515625" style="9" customWidth="1"/>
    <col min="12800" max="12802" width="12.28515625" style="9" customWidth="1"/>
    <col min="12803" max="13053" width="48.28515625" style="9"/>
    <col min="13054" max="13054" width="25.28515625" style="9" customWidth="1"/>
    <col min="13055" max="13055" width="88.28515625" style="9" customWidth="1"/>
    <col min="13056" max="13058" width="12.28515625" style="9" customWidth="1"/>
    <col min="13059" max="13309" width="48.28515625" style="9"/>
    <col min="13310" max="13310" width="25.28515625" style="9" customWidth="1"/>
    <col min="13311" max="13311" width="88.28515625" style="9" customWidth="1"/>
    <col min="13312" max="13314" width="12.28515625" style="9" customWidth="1"/>
    <col min="13315" max="13565" width="48.28515625" style="9"/>
    <col min="13566" max="13566" width="25.28515625" style="9" customWidth="1"/>
    <col min="13567" max="13567" width="88.28515625" style="9" customWidth="1"/>
    <col min="13568" max="13570" width="12.28515625" style="9" customWidth="1"/>
    <col min="13571" max="13821" width="48.28515625" style="9"/>
    <col min="13822" max="13822" width="25.28515625" style="9" customWidth="1"/>
    <col min="13823" max="13823" width="88.28515625" style="9" customWidth="1"/>
    <col min="13824" max="13826" width="12.28515625" style="9" customWidth="1"/>
    <col min="13827" max="14077" width="48.28515625" style="9"/>
    <col min="14078" max="14078" width="25.28515625" style="9" customWidth="1"/>
    <col min="14079" max="14079" width="88.28515625" style="9" customWidth="1"/>
    <col min="14080" max="14082" width="12.28515625" style="9" customWidth="1"/>
    <col min="14083" max="14333" width="48.28515625" style="9"/>
    <col min="14334" max="14334" width="25.28515625" style="9" customWidth="1"/>
    <col min="14335" max="14335" width="88.28515625" style="9" customWidth="1"/>
    <col min="14336" max="14338" width="12.28515625" style="9" customWidth="1"/>
    <col min="14339" max="14589" width="48.28515625" style="9"/>
    <col min="14590" max="14590" width="25.28515625" style="9" customWidth="1"/>
    <col min="14591" max="14591" width="88.28515625" style="9" customWidth="1"/>
    <col min="14592" max="14594" width="12.28515625" style="9" customWidth="1"/>
    <col min="14595" max="14845" width="48.28515625" style="9"/>
    <col min="14846" max="14846" width="25.28515625" style="9" customWidth="1"/>
    <col min="14847" max="14847" width="88.28515625" style="9" customWidth="1"/>
    <col min="14848" max="14850" width="12.28515625" style="9" customWidth="1"/>
    <col min="14851" max="15101" width="48.28515625" style="9"/>
    <col min="15102" max="15102" width="25.28515625" style="9" customWidth="1"/>
    <col min="15103" max="15103" width="88.28515625" style="9" customWidth="1"/>
    <col min="15104" max="15106" width="12.28515625" style="9" customWidth="1"/>
    <col min="15107" max="15357" width="48.28515625" style="9"/>
    <col min="15358" max="15358" width="25.28515625" style="9" customWidth="1"/>
    <col min="15359" max="15359" width="88.28515625" style="9" customWidth="1"/>
    <col min="15360" max="15362" width="12.28515625" style="9" customWidth="1"/>
    <col min="15363" max="15613" width="48.28515625" style="9"/>
    <col min="15614" max="15614" width="25.28515625" style="9" customWidth="1"/>
    <col min="15615" max="15615" width="88.28515625" style="9" customWidth="1"/>
    <col min="15616" max="15618" width="12.28515625" style="9" customWidth="1"/>
    <col min="15619" max="15869" width="48.28515625" style="9"/>
    <col min="15870" max="15870" width="25.28515625" style="9" customWidth="1"/>
    <col min="15871" max="15871" width="88.28515625" style="9" customWidth="1"/>
    <col min="15872" max="15874" width="12.28515625" style="9" customWidth="1"/>
    <col min="15875" max="16125" width="48.28515625" style="9"/>
    <col min="16126" max="16126" width="25.28515625" style="9" customWidth="1"/>
    <col min="16127" max="16127" width="88.28515625" style="9" customWidth="1"/>
    <col min="16128" max="16130" width="12.28515625" style="9" customWidth="1"/>
    <col min="16131" max="16384" width="48.28515625" style="9"/>
  </cols>
  <sheetData>
    <row r="1" spans="1:26" ht="18.75" x14ac:dyDescent="0.25">
      <c r="A1" s="367">
        <v>1</v>
      </c>
      <c r="B1" s="28" t="s">
        <v>893</v>
      </c>
      <c r="H1" s="9"/>
      <c r="I1" s="9"/>
    </row>
    <row r="2" spans="1:26" ht="18" customHeight="1" x14ac:dyDescent="0.25">
      <c r="A2" s="367">
        <v>2</v>
      </c>
      <c r="B2" s="29" t="s">
        <v>821</v>
      </c>
      <c r="C2" s="30"/>
      <c r="D2" s="30"/>
      <c r="E2" s="30"/>
      <c r="F2" s="30"/>
      <c r="G2" s="30"/>
    </row>
    <row r="3" spans="1:26" ht="18.75" x14ac:dyDescent="0.25">
      <c r="A3" s="367">
        <v>3</v>
      </c>
      <c r="B3" s="31" t="s">
        <v>395</v>
      </c>
      <c r="C3" s="30"/>
      <c r="D3" s="30"/>
      <c r="E3" s="30"/>
      <c r="F3" s="30"/>
      <c r="G3" s="30"/>
    </row>
    <row r="4" spans="1:26" ht="18" customHeight="1" x14ac:dyDescent="0.25">
      <c r="A4" s="367">
        <v>4</v>
      </c>
      <c r="B4" s="32" t="s">
        <v>816</v>
      </c>
      <c r="C4" s="33"/>
      <c r="D4" s="33"/>
      <c r="E4" s="33"/>
      <c r="F4" s="33"/>
      <c r="G4" s="33"/>
    </row>
    <row r="5" spans="1:26" ht="19.5" thickBot="1" x14ac:dyDescent="0.35">
      <c r="A5" s="367">
        <v>5</v>
      </c>
      <c r="B5" s="365" t="s">
        <v>869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spans="1:26" s="38" customFormat="1" ht="47.25" customHeight="1" thickTop="1" thickBot="1" x14ac:dyDescent="0.3">
      <c r="A6" s="367">
        <v>6</v>
      </c>
      <c r="B6" s="464" t="s">
        <v>822</v>
      </c>
      <c r="C6" s="464"/>
      <c r="D6" s="465"/>
      <c r="E6" s="35" t="s">
        <v>0</v>
      </c>
      <c r="F6" s="36" t="s">
        <v>163</v>
      </c>
      <c r="G6" s="37" t="s">
        <v>164</v>
      </c>
      <c r="H6" s="24"/>
      <c r="I6" s="24"/>
      <c r="J6" s="24"/>
    </row>
    <row r="7" spans="1:26" ht="21" customHeight="1" thickTop="1" x14ac:dyDescent="0.25">
      <c r="A7" s="367">
        <v>7</v>
      </c>
      <c r="B7" s="39" t="s">
        <v>823</v>
      </c>
      <c r="C7" s="40" t="str">
        <f>IF(OR('Cuadro 17'!F7&gt;'Cuadro 16'!$D$7),"***","")</f>
        <v/>
      </c>
      <c r="D7" s="41" t="str">
        <f>IF(OR('Cuadro 17'!G7&gt;'Cuadro 16'!$E$7),"xx","")</f>
        <v/>
      </c>
      <c r="E7" s="42">
        <f>+F7+G7</f>
        <v>0</v>
      </c>
      <c r="F7" s="353"/>
      <c r="G7" s="354"/>
    </row>
    <row r="8" spans="1:26" ht="21" customHeight="1" x14ac:dyDescent="0.25">
      <c r="A8" s="367">
        <v>8</v>
      </c>
      <c r="B8" s="39" t="s">
        <v>824</v>
      </c>
      <c r="C8" s="43" t="str">
        <f>IF(OR('Cuadro 17'!F8&gt;'Cuadro 16'!$D$7),"***","")</f>
        <v/>
      </c>
      <c r="D8" s="44" t="str">
        <f>IF(OR('Cuadro 17'!G8&gt;'Cuadro 16'!$E$7),"xx","")</f>
        <v/>
      </c>
      <c r="E8" s="45">
        <f t="shared" ref="E8:E23" si="0">+F8+G8</f>
        <v>0</v>
      </c>
      <c r="F8" s="355"/>
      <c r="G8" s="356"/>
      <c r="H8" s="24"/>
    </row>
    <row r="9" spans="1:26" ht="21" customHeight="1" x14ac:dyDescent="0.25">
      <c r="A9" s="367">
        <v>9</v>
      </c>
      <c r="B9" s="39" t="s">
        <v>825</v>
      </c>
      <c r="C9" s="43" t="str">
        <f>IF(OR('Cuadro 17'!F9&gt;'Cuadro 16'!$D$7),"***","")</f>
        <v/>
      </c>
      <c r="D9" s="44" t="str">
        <f>IF(OR('Cuadro 17'!G9&gt;'Cuadro 16'!$E$7),"xx","")</f>
        <v/>
      </c>
      <c r="E9" s="45">
        <f t="shared" si="0"/>
        <v>0</v>
      </c>
      <c r="F9" s="355"/>
      <c r="G9" s="356"/>
    </row>
    <row r="10" spans="1:26" ht="21" customHeight="1" x14ac:dyDescent="0.25">
      <c r="A10" s="367">
        <v>10</v>
      </c>
      <c r="B10" s="39" t="s">
        <v>826</v>
      </c>
      <c r="C10" s="43" t="str">
        <f>IF(OR('Cuadro 17'!F10&gt;'Cuadro 16'!$D$7),"***","")</f>
        <v/>
      </c>
      <c r="D10" s="44" t="str">
        <f>IF(OR('Cuadro 17'!G10&gt;'Cuadro 16'!$E$7),"xx","")</f>
        <v/>
      </c>
      <c r="E10" s="45">
        <f t="shared" si="0"/>
        <v>0</v>
      </c>
      <c r="F10" s="355"/>
      <c r="G10" s="356"/>
    </row>
    <row r="11" spans="1:26" ht="21" customHeight="1" x14ac:dyDescent="0.25">
      <c r="A11" s="367">
        <v>11</v>
      </c>
      <c r="B11" s="39" t="s">
        <v>827</v>
      </c>
      <c r="C11" s="43" t="str">
        <f>IF(OR('Cuadro 17'!F11&gt;'Cuadro 16'!$D$7),"***","")</f>
        <v/>
      </c>
      <c r="D11" s="44" t="str">
        <f>IF(OR('Cuadro 17'!G11&gt;'Cuadro 16'!$E$7),"xx","")</f>
        <v/>
      </c>
      <c r="E11" s="45">
        <f t="shared" ref="E11:E12" si="1">+F11+G11</f>
        <v>0</v>
      </c>
      <c r="F11" s="355"/>
      <c r="G11" s="356"/>
    </row>
    <row r="12" spans="1:26" ht="21" customHeight="1" x14ac:dyDescent="0.25">
      <c r="A12" s="367">
        <v>12</v>
      </c>
      <c r="B12" s="39" t="s">
        <v>828</v>
      </c>
      <c r="C12" s="43" t="str">
        <f>IF(OR('Cuadro 17'!F12&gt;'Cuadro 16'!$D$7),"***","")</f>
        <v/>
      </c>
      <c r="D12" s="44" t="str">
        <f>IF(OR('Cuadro 17'!G12&gt;'Cuadro 16'!$E$7),"xx","")</f>
        <v/>
      </c>
      <c r="E12" s="45">
        <f t="shared" si="1"/>
        <v>0</v>
      </c>
      <c r="F12" s="355"/>
      <c r="G12" s="356"/>
    </row>
    <row r="13" spans="1:26" ht="21" customHeight="1" x14ac:dyDescent="0.25">
      <c r="A13" s="367">
        <v>13</v>
      </c>
      <c r="B13" s="39" t="s">
        <v>829</v>
      </c>
      <c r="C13" s="43" t="str">
        <f>IF(OR('Cuadro 17'!F13&gt;'Cuadro 16'!$D$7),"***","")</f>
        <v/>
      </c>
      <c r="D13" s="44" t="str">
        <f>IF(OR('Cuadro 17'!G13&gt;'Cuadro 16'!$E$7),"xx","")</f>
        <v/>
      </c>
      <c r="E13" s="45">
        <f t="shared" si="0"/>
        <v>0</v>
      </c>
      <c r="F13" s="355"/>
      <c r="G13" s="356"/>
    </row>
    <row r="14" spans="1:26" ht="21" customHeight="1" x14ac:dyDescent="0.25">
      <c r="A14" s="367">
        <v>14</v>
      </c>
      <c r="B14" s="39" t="s">
        <v>830</v>
      </c>
      <c r="C14" s="43" t="str">
        <f>IF(OR('Cuadro 17'!F14&gt;'Cuadro 16'!$D$7),"***","")</f>
        <v/>
      </c>
      <c r="D14" s="44" t="str">
        <f>IF(OR('Cuadro 17'!G14&gt;'Cuadro 16'!$E$7),"xx","")</f>
        <v/>
      </c>
      <c r="E14" s="45">
        <f t="shared" si="0"/>
        <v>0</v>
      </c>
      <c r="F14" s="355"/>
      <c r="G14" s="356"/>
    </row>
    <row r="15" spans="1:26" ht="21" customHeight="1" x14ac:dyDescent="0.25">
      <c r="A15" s="367">
        <v>15</v>
      </c>
      <c r="B15" s="39" t="s">
        <v>831</v>
      </c>
      <c r="C15" s="43" t="str">
        <f>IF(OR('Cuadro 17'!F15&gt;'Cuadro 16'!$D$7),"***","")</f>
        <v/>
      </c>
      <c r="D15" s="44" t="str">
        <f>IF(OR('Cuadro 17'!G15&gt;'Cuadro 16'!$E$7),"xx","")</f>
        <v/>
      </c>
      <c r="E15" s="45">
        <f t="shared" si="0"/>
        <v>0</v>
      </c>
      <c r="F15" s="355"/>
      <c r="G15" s="356"/>
    </row>
    <row r="16" spans="1:26" ht="21" customHeight="1" x14ac:dyDescent="0.25">
      <c r="A16" s="367">
        <v>16</v>
      </c>
      <c r="B16" s="39" t="s">
        <v>832</v>
      </c>
      <c r="C16" s="43" t="str">
        <f>IF(OR('Cuadro 17'!F16&gt;'Cuadro 16'!$D$7),"***","")</f>
        <v/>
      </c>
      <c r="D16" s="44" t="str">
        <f>IF(OR('Cuadro 17'!G16&gt;'Cuadro 16'!$E$7),"xx","")</f>
        <v/>
      </c>
      <c r="E16" s="45">
        <f t="shared" si="0"/>
        <v>0</v>
      </c>
      <c r="F16" s="355"/>
      <c r="G16" s="356"/>
    </row>
    <row r="17" spans="1:11" ht="21" customHeight="1" x14ac:dyDescent="0.25">
      <c r="A17" s="367">
        <v>17</v>
      </c>
      <c r="B17" s="39" t="s">
        <v>833</v>
      </c>
      <c r="C17" s="43" t="str">
        <f>IF(OR('Cuadro 17'!F17&gt;'Cuadro 16'!$D$7),"***","")</f>
        <v/>
      </c>
      <c r="D17" s="44" t="str">
        <f>IF(OR('Cuadro 17'!G17&gt;'Cuadro 16'!$E$7),"xx","")</f>
        <v/>
      </c>
      <c r="E17" s="45">
        <f t="shared" si="0"/>
        <v>0</v>
      </c>
      <c r="F17" s="355"/>
      <c r="G17" s="356"/>
    </row>
    <row r="18" spans="1:11" ht="21" customHeight="1" x14ac:dyDescent="0.25">
      <c r="A18" s="367">
        <v>18</v>
      </c>
      <c r="B18" s="39" t="s">
        <v>834</v>
      </c>
      <c r="C18" s="43" t="str">
        <f>IF(OR('Cuadro 17'!F18&gt;'Cuadro 16'!$D$7),"***","")</f>
        <v/>
      </c>
      <c r="D18" s="44" t="str">
        <f>IF(OR('Cuadro 17'!G18&gt;'Cuadro 16'!$E$7),"xx","")</f>
        <v/>
      </c>
      <c r="E18" s="45">
        <f t="shared" si="0"/>
        <v>0</v>
      </c>
      <c r="F18" s="355"/>
      <c r="G18" s="356"/>
    </row>
    <row r="19" spans="1:11" s="11" customFormat="1" ht="21" customHeight="1" x14ac:dyDescent="0.25">
      <c r="A19" s="367">
        <v>19</v>
      </c>
      <c r="B19" s="39" t="s">
        <v>835</v>
      </c>
      <c r="C19" s="43" t="str">
        <f>IF(OR('Cuadro 17'!F19&gt;'Cuadro 16'!$D$7),"***","")</f>
        <v/>
      </c>
      <c r="D19" s="44" t="str">
        <f>IF(OR('Cuadro 17'!G19&gt;'Cuadro 16'!$E$7),"xx","")</f>
        <v/>
      </c>
      <c r="E19" s="45">
        <f t="shared" si="0"/>
        <v>0</v>
      </c>
      <c r="F19" s="355"/>
      <c r="G19" s="356"/>
    </row>
    <row r="20" spans="1:11" s="11" customFormat="1" ht="21" customHeight="1" x14ac:dyDescent="0.25">
      <c r="A20" s="367">
        <v>20</v>
      </c>
      <c r="B20" s="39" t="s">
        <v>836</v>
      </c>
      <c r="C20" s="43" t="str">
        <f>IF(OR('Cuadro 17'!F20&gt;'Cuadro 16'!$D$7),"***","")</f>
        <v/>
      </c>
      <c r="D20" s="44" t="str">
        <f>IF(OR('Cuadro 17'!G20&gt;'Cuadro 16'!$E$7),"xx","")</f>
        <v/>
      </c>
      <c r="E20" s="45">
        <f t="shared" si="0"/>
        <v>0</v>
      </c>
      <c r="F20" s="355"/>
      <c r="G20" s="356"/>
    </row>
    <row r="21" spans="1:11" s="11" customFormat="1" ht="21" customHeight="1" x14ac:dyDescent="0.25">
      <c r="A21" s="367">
        <v>21</v>
      </c>
      <c r="B21" s="39" t="s">
        <v>837</v>
      </c>
      <c r="C21" s="43"/>
      <c r="D21" s="44"/>
      <c r="E21" s="45">
        <f t="shared" si="0"/>
        <v>0</v>
      </c>
      <c r="F21" s="46">
        <f>+F22+F23</f>
        <v>0</v>
      </c>
      <c r="G21" s="47">
        <f>+G22+G23</f>
        <v>0</v>
      </c>
    </row>
    <row r="22" spans="1:11" s="11" customFormat="1" ht="21" customHeight="1" x14ac:dyDescent="0.25">
      <c r="A22" s="367">
        <v>22</v>
      </c>
      <c r="B22" s="352"/>
      <c r="C22" s="43" t="str">
        <f>IF(OR('Cuadro 17'!F22&gt;'Cuadro 16'!$D$7),"***","")</f>
        <v/>
      </c>
      <c r="D22" s="44" t="str">
        <f>IF(OR('Cuadro 17'!G22&gt;'Cuadro 16'!$E$7),"xx","")</f>
        <v/>
      </c>
      <c r="E22" s="48">
        <f t="shared" si="0"/>
        <v>0</v>
      </c>
      <c r="F22" s="357"/>
      <c r="G22" s="358"/>
      <c r="H22" s="49">
        <f>SUM(F7:F23)</f>
        <v>0</v>
      </c>
    </row>
    <row r="23" spans="1:11" s="11" customFormat="1" ht="21" customHeight="1" thickBot="1" x14ac:dyDescent="0.3">
      <c r="A23" s="367">
        <v>23</v>
      </c>
      <c r="B23" s="352"/>
      <c r="C23" s="43" t="str">
        <f>IF(OR('Cuadro 17'!F23&gt;'Cuadro 16'!$D$7),"***","")</f>
        <v/>
      </c>
      <c r="D23" s="44" t="str">
        <f>IF(OR('Cuadro 17'!G23&gt;'Cuadro 16'!$E$7),"xx","")</f>
        <v/>
      </c>
      <c r="E23" s="50">
        <f t="shared" si="0"/>
        <v>0</v>
      </c>
      <c r="F23" s="359"/>
      <c r="G23" s="360"/>
      <c r="H23" s="49">
        <f>SUM(G7:G23)</f>
        <v>0</v>
      </c>
    </row>
    <row r="24" spans="1:11" ht="27.75" customHeight="1" thickTop="1" x14ac:dyDescent="0.25">
      <c r="A24" s="367">
        <v>24</v>
      </c>
      <c r="B24" s="466" t="s">
        <v>838</v>
      </c>
      <c r="C24" s="466"/>
      <c r="D24" s="466"/>
      <c r="E24" s="466"/>
      <c r="F24" s="466"/>
      <c r="G24" s="466"/>
      <c r="H24" s="51"/>
      <c r="I24" s="52"/>
      <c r="J24" s="52"/>
      <c r="K24" s="52"/>
    </row>
    <row r="25" spans="1:11" s="11" customFormat="1" ht="37.5" customHeight="1" x14ac:dyDescent="0.25">
      <c r="A25" s="367">
        <v>25</v>
      </c>
      <c r="B25" s="409" t="str">
        <f>IF(AND('Cuadro 16'!D7&gt;0,H22=0),"En el Cuadro 16 indicó estudiantes hombres que estudian y trabajan, debe registrarlos en este cuadro, según la actividad o actividades que realizan.","")</f>
        <v/>
      </c>
      <c r="C25" s="409"/>
      <c r="D25" s="409"/>
      <c r="F25" s="53" t="str">
        <f>IF(AND(B25="",H22&lt;'Cuadro 16'!D7),"XXX","")</f>
        <v/>
      </c>
      <c r="G25" s="53" t="str">
        <f>IF(AND(B26="",H23&lt;'Cuadro 16'!E7),"XXX","")</f>
        <v/>
      </c>
    </row>
    <row r="26" spans="1:11" s="11" customFormat="1" ht="37.5" customHeight="1" x14ac:dyDescent="0.25">
      <c r="A26" s="367">
        <v>26</v>
      </c>
      <c r="B26" s="409" t="str">
        <f>IF(AND('Cuadro 16'!E7&gt;0,H23=0),"En el Cuadro 16 indicó estudiantes mujeres que estudian y trabajan, debe registrarlos en este cuadro, según la actividad o actividades que realizan.","")</f>
        <v/>
      </c>
      <c r="C26" s="409"/>
      <c r="D26" s="409"/>
      <c r="E26" s="409" t="str">
        <f>IF(OR(F25="XXX",G25="XXX"),"Está desglosando menos estudiantes que los indicados en el Cuadro 16, ya sea Hombres o Mujeres, según se indica con XXX debajo de la respectiva columna.","")</f>
        <v/>
      </c>
      <c r="F26" s="409"/>
      <c r="G26" s="409"/>
    </row>
    <row r="27" spans="1:11" s="11" customFormat="1" ht="37.5" customHeight="1" x14ac:dyDescent="0.25">
      <c r="A27" s="367">
        <v>27</v>
      </c>
      <c r="B27" s="409" t="str">
        <f>IF(OR(C7="***",C8="***",C9="***",C10="***",C13="***",C14="***",C12="***",C15="***",C16="***",C17="***",C18="***",C19="***",C20="***",C11="***",C22="***",C23="***"),"*** = La cifra de hombres indicada, no puede ser mayor al total de hombres que estudian y trabajan reportados en el Cuadro 16.","")</f>
        <v/>
      </c>
      <c r="C27" s="409"/>
      <c r="D27" s="409"/>
      <c r="E27" s="409"/>
      <c r="F27" s="409"/>
      <c r="G27" s="409"/>
    </row>
    <row r="28" spans="1:11" s="11" customFormat="1" ht="37.5" customHeight="1" x14ac:dyDescent="0.25">
      <c r="A28" s="367">
        <v>28</v>
      </c>
      <c r="B28" s="409" t="str">
        <f>IF(OR(D7="xx",D8="xx",D9="xx",D10="xx",D12="xx",D13="xx",D14="xx",D15="xx",D16="xx",D17="xx",D18="xx",D19="xx",D20="xx",D11="xx",D22="xx",D23="xx"),"xx = La cifra de mujeres indicada, no puede ser mayor al total de mujeres que estudian y trabajan reportadas en el Cuadro 16.","")</f>
        <v/>
      </c>
      <c r="C28" s="409"/>
      <c r="D28" s="409"/>
      <c r="E28" s="409"/>
      <c r="F28" s="409"/>
      <c r="G28" s="409"/>
    </row>
    <row r="29" spans="1:11" s="11" customFormat="1" ht="6" customHeight="1" x14ac:dyDescent="0.25">
      <c r="A29" s="367">
        <v>29</v>
      </c>
      <c r="B29" s="54"/>
      <c r="C29" s="55"/>
      <c r="D29" s="54"/>
      <c r="E29" s="56"/>
      <c r="F29" s="56"/>
      <c r="G29" s="56"/>
    </row>
    <row r="30" spans="1:11" s="11" customFormat="1" ht="15.75" x14ac:dyDescent="0.25">
      <c r="A30" s="367">
        <v>30</v>
      </c>
      <c r="B30" s="57" t="s">
        <v>394</v>
      </c>
      <c r="C30" s="57"/>
      <c r="D30" s="57"/>
      <c r="E30" s="58"/>
      <c r="F30" s="59"/>
      <c r="G30" s="59"/>
    </row>
    <row r="31" spans="1:11" s="11" customFormat="1" ht="23.25" customHeight="1" x14ac:dyDescent="0.25">
      <c r="A31" s="367">
        <v>31</v>
      </c>
      <c r="B31" s="444"/>
      <c r="C31" s="445"/>
      <c r="D31" s="445"/>
      <c r="E31" s="456"/>
      <c r="F31" s="456"/>
      <c r="G31" s="457"/>
    </row>
    <row r="32" spans="1:11" s="11" customFormat="1" ht="23.25" customHeight="1" x14ac:dyDescent="0.25">
      <c r="A32" s="131"/>
      <c r="B32" s="458"/>
      <c r="C32" s="459"/>
      <c r="D32" s="459"/>
      <c r="E32" s="459"/>
      <c r="F32" s="459"/>
      <c r="G32" s="460"/>
    </row>
    <row r="33" spans="1:7" s="11" customFormat="1" ht="23.25" customHeight="1" x14ac:dyDescent="0.25">
      <c r="A33" s="131"/>
      <c r="B33" s="458"/>
      <c r="C33" s="459"/>
      <c r="D33" s="459"/>
      <c r="E33" s="459"/>
      <c r="F33" s="459"/>
      <c r="G33" s="460"/>
    </row>
    <row r="34" spans="1:7" s="11" customFormat="1" ht="23.25" customHeight="1" x14ac:dyDescent="0.25">
      <c r="A34" s="131"/>
      <c r="B34" s="461"/>
      <c r="C34" s="462"/>
      <c r="D34" s="462"/>
      <c r="E34" s="462"/>
      <c r="F34" s="462"/>
      <c r="G34" s="463"/>
    </row>
    <row r="35" spans="1:7" s="11" customFormat="1" x14ac:dyDescent="0.25">
      <c r="A35" s="131"/>
      <c r="B35" s="9"/>
      <c r="C35" s="9"/>
      <c r="D35" s="9"/>
      <c r="E35" s="9"/>
      <c r="F35" s="60"/>
      <c r="G35" s="60"/>
    </row>
  </sheetData>
  <sheetProtection algorithmName="SHA-512" hashValue="G+Cz71fOwD0I4qBm9RvnXTsIAgew5N31Hjrx/B4IiUNkQfnmA6xcB7QV0o2G11XkLGLNFNFFZ0foM/ufXWUC4g==" saltValue="gD982JA+9tB0yGgWmZMDcw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4" priority="5">
      <formula>LEN(TRIM(B25))&gt;0</formula>
    </cfRule>
  </conditionalFormatting>
  <conditionalFormatting sqref="E7:E23">
    <cfRule type="cellIs" dxfId="3" priority="2" operator="equal">
      <formula>0</formula>
    </cfRule>
  </conditionalFormatting>
  <conditionalFormatting sqref="E29">
    <cfRule type="cellIs" dxfId="2" priority="4" operator="equal">
      <formula>0</formula>
    </cfRule>
  </conditionalFormatting>
  <conditionalFormatting sqref="E26:G28">
    <cfRule type="notContainsBlanks" dxfId="1" priority="3">
      <formula>LEN(TRIM(E26))&gt;0</formula>
    </cfRule>
  </conditionalFormatting>
  <conditionalFormatting sqref="F21:G21">
    <cfRule type="cellIs" dxfId="0" priority="1" operator="equal">
      <formula>0</formula>
    </cfRule>
  </conditionalFormatting>
  <dataValidations count="1">
    <dataValidation allowBlank="1" showErrorMessage="1" sqref="E23:G23 F21:G22 E7:G20" xr:uid="{00000000-0002-0000-0E00-000000000000}"/>
  </dataValidations>
  <printOptions horizontalCentered="1"/>
  <pageMargins left="0.39370078740157483" right="0.39370078740157483" top="0.59055118110236227" bottom="0.39370078740157483" header="0.31496062992125984" footer="0.19685039370078741"/>
  <pageSetup scale="70" orientation="landscape" r:id="rId1"/>
  <headerFooter>
    <oddHeader>&amp;L&amp;G</oddHeader>
    <oddFooter>&amp;R&amp;"Carlito,Negrita"Aula Edad&amp;"Carlito,Normal",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E81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" style="367" customWidth="1"/>
    <col min="2" max="2" width="43.140625" style="11" customWidth="1"/>
    <col min="3" max="3" width="63.85546875" style="11" customWidth="1"/>
    <col min="4" max="4" width="2.85546875" style="11" customWidth="1"/>
    <col min="5" max="5" width="45" style="11" customWidth="1"/>
    <col min="6" max="16384" width="11.42578125" style="9"/>
  </cols>
  <sheetData>
    <row r="1" spans="1:5" x14ac:dyDescent="0.25">
      <c r="A1" s="367">
        <v>1</v>
      </c>
    </row>
    <row r="2" spans="1:5" ht="33.75" x14ac:dyDescent="0.5">
      <c r="A2" s="367">
        <v>2</v>
      </c>
      <c r="B2" s="398" t="s">
        <v>819</v>
      </c>
      <c r="C2" s="398"/>
      <c r="D2" s="398"/>
      <c r="E2" s="398"/>
    </row>
    <row r="3" spans="1:5" ht="31.5" x14ac:dyDescent="0.25">
      <c r="A3" s="367">
        <v>3</v>
      </c>
      <c r="B3" s="399" t="s">
        <v>116</v>
      </c>
      <c r="C3" s="399"/>
      <c r="D3" s="399"/>
      <c r="E3" s="399"/>
    </row>
    <row r="4" spans="1:5" ht="17.25" customHeight="1" x14ac:dyDescent="0.25">
      <c r="A4" s="367">
        <v>4</v>
      </c>
      <c r="D4" s="10"/>
      <c r="E4" s="394" t="s">
        <v>860</v>
      </c>
    </row>
    <row r="5" spans="1:5" ht="23.25" customHeight="1" x14ac:dyDescent="0.25">
      <c r="A5" s="367">
        <v>5</v>
      </c>
      <c r="B5" s="12" t="s">
        <v>818</v>
      </c>
      <c r="C5" s="252"/>
      <c r="D5" s="13"/>
      <c r="E5" s="395"/>
    </row>
    <row r="6" spans="1:5" ht="23.25" customHeight="1" x14ac:dyDescent="0.25">
      <c r="A6" s="367">
        <v>6</v>
      </c>
      <c r="B6" s="12" t="s">
        <v>14</v>
      </c>
      <c r="C6" s="253" t="str">
        <f>IFERROR(VLOOKUP(C5,datos,3,0),"")</f>
        <v/>
      </c>
      <c r="D6" s="13"/>
      <c r="E6" s="396" t="str">
        <f>CONCATENATE("10.",C7,"-",C5,"-",C6)</f>
        <v>10.--</v>
      </c>
    </row>
    <row r="7" spans="1:5" ht="23.25" customHeight="1" x14ac:dyDescent="0.25">
      <c r="A7" s="367">
        <v>7</v>
      </c>
      <c r="B7" s="12" t="s">
        <v>1</v>
      </c>
      <c r="C7" s="14" t="str">
        <f>IFERROR(VLOOKUP(C5,datos,2,0),"")</f>
        <v/>
      </c>
      <c r="D7" s="13"/>
      <c r="E7" s="397"/>
    </row>
    <row r="8" spans="1:5" ht="23.25" customHeight="1" x14ac:dyDescent="0.25">
      <c r="A8" s="367">
        <v>8</v>
      </c>
      <c r="B8" s="12"/>
      <c r="D8" s="13"/>
      <c r="E8" s="15"/>
    </row>
    <row r="9" spans="1:5" ht="23.25" customHeight="1" x14ac:dyDescent="0.25">
      <c r="A9" s="367">
        <v>9</v>
      </c>
      <c r="B9" s="12" t="s">
        <v>812</v>
      </c>
      <c r="C9" s="254" t="str">
        <f>IFERROR(VLOOKUP(C5,datos,16,0),"")</f>
        <v/>
      </c>
      <c r="D9" s="16"/>
    </row>
    <row r="10" spans="1:5" ht="23.25" customHeight="1" x14ac:dyDescent="0.25">
      <c r="A10" s="367">
        <v>10</v>
      </c>
      <c r="B10" s="12" t="s">
        <v>813</v>
      </c>
      <c r="C10" s="254" t="str">
        <f>IFERROR(VLOOKUP(C5,datos,17,0),"")</f>
        <v/>
      </c>
      <c r="D10" s="16"/>
    </row>
    <row r="11" spans="1:5" ht="23.25" customHeight="1" x14ac:dyDescent="0.25">
      <c r="A11" s="367">
        <v>11</v>
      </c>
      <c r="B11" s="12"/>
      <c r="C11" s="17"/>
      <c r="D11" s="16"/>
      <c r="E11" s="18" t="s">
        <v>706</v>
      </c>
    </row>
    <row r="12" spans="1:5" ht="23.25" customHeight="1" x14ac:dyDescent="0.25">
      <c r="A12" s="367">
        <v>12</v>
      </c>
      <c r="B12" s="12" t="s">
        <v>707</v>
      </c>
      <c r="C12" s="255" t="str">
        <f>IFERROR(VLOOKUP(C13,prov,2,0),"")</f>
        <v/>
      </c>
      <c r="D12" s="19"/>
    </row>
    <row r="13" spans="1:5" ht="23.25" customHeight="1" x14ac:dyDescent="0.25">
      <c r="A13" s="367">
        <v>13</v>
      </c>
      <c r="B13" s="12" t="s">
        <v>131</v>
      </c>
      <c r="C13" s="20" t="str">
        <f>IFERROR(VLOOKUP(C5,datos,9,0),"")</f>
        <v/>
      </c>
      <c r="D13" s="19"/>
    </row>
    <row r="14" spans="1:5" ht="23.25" customHeight="1" x14ac:dyDescent="0.25">
      <c r="A14" s="367">
        <v>14</v>
      </c>
      <c r="B14" s="21" t="s">
        <v>9</v>
      </c>
      <c r="C14" s="256" t="str">
        <f>IFERROR(VLOOKUP(C5,datos,15,0),"")</f>
        <v/>
      </c>
      <c r="D14" s="22"/>
    </row>
    <row r="15" spans="1:5" s="23" customFormat="1" ht="23.25" customHeight="1" x14ac:dyDescent="0.25">
      <c r="A15" s="367">
        <v>15</v>
      </c>
      <c r="B15" s="21" t="s">
        <v>91</v>
      </c>
      <c r="C15" s="256" t="str">
        <f>IFERROR(VLOOKUP(C5,datos,4,0),"")</f>
        <v/>
      </c>
      <c r="D15" s="22"/>
      <c r="E15" s="11"/>
    </row>
    <row r="16" spans="1:5" ht="23.25" customHeight="1" x14ac:dyDescent="0.25">
      <c r="A16" s="367">
        <v>16</v>
      </c>
      <c r="B16" s="21" t="s">
        <v>13</v>
      </c>
      <c r="C16" s="257" t="str">
        <f>IFERROR(VLOOKUP(C5,datos,5,0),"")</f>
        <v/>
      </c>
      <c r="D16" s="22"/>
      <c r="E16" s="18" t="s">
        <v>708</v>
      </c>
    </row>
    <row r="17" spans="1:5" ht="23.25" customHeight="1" x14ac:dyDescent="0.25">
      <c r="A17" s="367">
        <v>17</v>
      </c>
      <c r="B17" s="24"/>
      <c r="C17" s="24"/>
    </row>
    <row r="18" spans="1:5" ht="23.25" customHeight="1" x14ac:dyDescent="0.25">
      <c r="A18" s="367">
        <v>18</v>
      </c>
      <c r="B18" s="12" t="s">
        <v>710</v>
      </c>
      <c r="C18" s="258" t="str">
        <f>IFERROR(VLOOKUP(C5,datos,18,0),"")</f>
        <v/>
      </c>
      <c r="D18" s="25"/>
      <c r="E18" s="9"/>
    </row>
    <row r="19" spans="1:5" ht="23.25" customHeight="1" x14ac:dyDescent="0.25">
      <c r="A19" s="367">
        <v>19</v>
      </c>
      <c r="B19" s="12" t="s">
        <v>814</v>
      </c>
      <c r="C19" s="254" t="str">
        <f>IFERROR(VLOOKUP(C5,datos,19,0),"")</f>
        <v/>
      </c>
      <c r="D19" s="26"/>
      <c r="E19" s="9"/>
    </row>
    <row r="20" spans="1:5" ht="23.25" customHeight="1" x14ac:dyDescent="0.25">
      <c r="A20" s="367">
        <v>20</v>
      </c>
      <c r="B20" s="12" t="s">
        <v>711</v>
      </c>
      <c r="C20" s="258" t="str">
        <f>IFERROR(VLOOKUP(C5,datos,20,0),"")</f>
        <v/>
      </c>
      <c r="D20" s="22"/>
      <c r="E20" s="9"/>
    </row>
    <row r="21" spans="1:5" ht="23.25" customHeight="1" x14ac:dyDescent="0.25">
      <c r="A21" s="367">
        <v>21</v>
      </c>
      <c r="B21" s="12" t="s">
        <v>712</v>
      </c>
      <c r="C21" s="254" t="str">
        <f>IFERROR(VLOOKUP(C5,datos,21,0),"")</f>
        <v/>
      </c>
      <c r="E21" s="18" t="s">
        <v>709</v>
      </c>
    </row>
    <row r="22" spans="1:5" ht="15.75" customHeight="1" x14ac:dyDescent="0.25">
      <c r="B22" s="27"/>
      <c r="E22" s="9"/>
    </row>
    <row r="23" spans="1:5" ht="15.75" customHeight="1" x14ac:dyDescent="0.25">
      <c r="A23" s="368"/>
      <c r="B23" s="23"/>
      <c r="C23" s="385" t="s">
        <v>820</v>
      </c>
      <c r="D23" s="386"/>
      <c r="E23" s="387"/>
    </row>
    <row r="24" spans="1:5" ht="15.75" customHeight="1" x14ac:dyDescent="0.25">
      <c r="C24" s="388"/>
      <c r="D24" s="389"/>
      <c r="E24" s="390"/>
    </row>
    <row r="25" spans="1:5" x14ac:dyDescent="0.25">
      <c r="C25" s="388"/>
      <c r="D25" s="389"/>
      <c r="E25" s="390"/>
    </row>
    <row r="26" spans="1:5" x14ac:dyDescent="0.25">
      <c r="C26" s="391"/>
      <c r="D26" s="392"/>
      <c r="E26" s="393"/>
    </row>
    <row r="27" spans="1:5" x14ac:dyDescent="0.25">
      <c r="E27" s="9"/>
    </row>
    <row r="28" spans="1:5" x14ac:dyDescent="0.25">
      <c r="E28" s="9"/>
    </row>
    <row r="29" spans="1:5" x14ac:dyDescent="0.25">
      <c r="E29" s="9"/>
    </row>
    <row r="30" spans="1:5" x14ac:dyDescent="0.25">
      <c r="E30" s="9"/>
    </row>
    <row r="31" spans="1:5" x14ac:dyDescent="0.25">
      <c r="E31" s="9"/>
    </row>
    <row r="76" ht="1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5" customHeight="1" x14ac:dyDescent="0.25"/>
  </sheetData>
  <sheetProtection algorithmName="SHA-512" hashValue="uESyAwsWfYEalka38Gq7OWpuGKh5u9osNNgCZ48ezxGM38gbSadL0MdVkILqom4FKrwmz4ElFRzy41H4+H4X4g==" saltValue="b/NaYfTu7fqB44qLp4hpXQ==" spinCount="100000" sheet="1" objects="1" scenarios="1"/>
  <mergeCells count="5">
    <mergeCell ref="C23:E26"/>
    <mergeCell ref="E4:E5"/>
    <mergeCell ref="E6:E7"/>
    <mergeCell ref="B2:E2"/>
    <mergeCell ref="B3:E3"/>
  </mergeCells>
  <conditionalFormatting sqref="C6 C13:C16">
    <cfRule type="cellIs" dxfId="66" priority="7" operator="equal">
      <formula>#N/A</formula>
    </cfRule>
  </conditionalFormatting>
  <conditionalFormatting sqref="C9:C11">
    <cfRule type="cellIs" dxfId="65" priority="8" operator="equal">
      <formula>#N/A</formula>
    </cfRule>
  </conditionalFormatting>
  <conditionalFormatting sqref="C19">
    <cfRule type="cellIs" dxfId="64" priority="3" operator="equal">
      <formula>#N/A</formula>
    </cfRule>
  </conditionalFormatting>
  <conditionalFormatting sqref="C21">
    <cfRule type="cellIs" dxfId="63" priority="1" operator="equal">
      <formula>#N/A</formula>
    </cfRule>
  </conditionalFormatting>
  <conditionalFormatting sqref="C9:D16">
    <cfRule type="cellIs" dxfId="62" priority="6" operator="equal">
      <formula>#N/A</formula>
    </cfRule>
  </conditionalFormatting>
  <dataValidations count="1">
    <dataValidation allowBlank="1" showInputMessage="1" showErrorMessage="1" prompt="Digite únicamente los últimos 4 dígitos del Código Presupuestario." sqref="C5" xr:uid="{00000000-0002-0000-0200-000000000000}"/>
  </dataValidations>
  <printOptions horizontalCentered="1"/>
  <pageMargins left="0.39370078740157483" right="0.39370078740157483" top="1.07" bottom="0.39370078740157483" header="0.31496062992125984" footer="0.19685039370078741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3" tint="0.79998168889431442"/>
    <pageSetUpPr fitToPage="1"/>
  </sheetPr>
  <dimension ref="A1:Z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39" style="9" customWidth="1"/>
    <col min="3" max="14" width="7.7109375" style="9" customWidth="1"/>
    <col min="15" max="16384" width="11.42578125" style="9"/>
  </cols>
  <sheetData>
    <row r="1" spans="1:26" ht="18" customHeight="1" x14ac:dyDescent="0.3">
      <c r="A1" s="367">
        <v>1</v>
      </c>
      <c r="B1" s="88" t="s">
        <v>132</v>
      </c>
      <c r="C1" s="220"/>
      <c r="D1" s="220"/>
    </row>
    <row r="2" spans="1:26" ht="26.25" x14ac:dyDescent="0.4">
      <c r="A2" s="367">
        <v>2</v>
      </c>
      <c r="B2" s="221" t="s">
        <v>136</v>
      </c>
      <c r="C2" s="220"/>
      <c r="D2" s="220"/>
    </row>
    <row r="3" spans="1:26" ht="18" customHeight="1" x14ac:dyDescent="0.3">
      <c r="A3" s="367">
        <v>3</v>
      </c>
      <c r="B3" s="88" t="s">
        <v>115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26" ht="19.5" thickBot="1" x14ac:dyDescent="0.35">
      <c r="A4" s="367">
        <v>4</v>
      </c>
      <c r="B4" s="365" t="s">
        <v>869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22.5" customHeight="1" thickTop="1" x14ac:dyDescent="0.25">
      <c r="A5" s="367">
        <v>5</v>
      </c>
      <c r="B5" s="410" t="s">
        <v>815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26" ht="30" customHeight="1" thickBot="1" x14ac:dyDescent="0.3">
      <c r="A6" s="367">
        <v>6</v>
      </c>
      <c r="B6" s="411"/>
      <c r="C6" s="222" t="s">
        <v>0</v>
      </c>
      <c r="D6" s="66" t="s">
        <v>120</v>
      </c>
      <c r="E6" s="65" t="s">
        <v>121</v>
      </c>
      <c r="F6" s="207" t="s">
        <v>0</v>
      </c>
      <c r="G6" s="223" t="s">
        <v>120</v>
      </c>
      <c r="H6" s="224" t="s">
        <v>121</v>
      </c>
      <c r="I6" s="225" t="s">
        <v>0</v>
      </c>
      <c r="J6" s="223" t="s">
        <v>120</v>
      </c>
      <c r="K6" s="224" t="s">
        <v>121</v>
      </c>
      <c r="L6" s="226" t="s">
        <v>0</v>
      </c>
      <c r="M6" s="223" t="s">
        <v>120</v>
      </c>
      <c r="N6" s="227" t="s">
        <v>121</v>
      </c>
    </row>
    <row r="7" spans="1:26" ht="24.75" customHeight="1" thickTop="1" thickBot="1" x14ac:dyDescent="0.3">
      <c r="A7" s="367">
        <v>7</v>
      </c>
      <c r="B7" s="228" t="s">
        <v>861</v>
      </c>
      <c r="C7" s="144">
        <f>+D7+E7</f>
        <v>0</v>
      </c>
      <c r="D7" s="146">
        <f>+G7+J7+M7</f>
        <v>0</v>
      </c>
      <c r="E7" s="229">
        <f>+H7+K7+N7</f>
        <v>0</v>
      </c>
      <c r="F7" s="230">
        <f>+G7+H7</f>
        <v>0</v>
      </c>
      <c r="G7" s="259"/>
      <c r="H7" s="260"/>
      <c r="I7" s="230">
        <f>+J7+K7</f>
        <v>0</v>
      </c>
      <c r="J7" s="259"/>
      <c r="K7" s="260"/>
      <c r="L7" s="229">
        <f>+M7+N7</f>
        <v>0</v>
      </c>
      <c r="M7" s="259"/>
      <c r="N7" s="267"/>
    </row>
    <row r="8" spans="1:26" ht="24.75" customHeight="1" x14ac:dyDescent="0.25">
      <c r="A8" s="367">
        <v>8</v>
      </c>
      <c r="B8" s="231" t="s">
        <v>862</v>
      </c>
      <c r="C8" s="345">
        <f>D8+E8</f>
        <v>0</v>
      </c>
      <c r="D8" s="346">
        <f>G8+J8+M8</f>
        <v>0</v>
      </c>
      <c r="E8" s="347">
        <f>+H8+K8+N8</f>
        <v>0</v>
      </c>
      <c r="F8" s="210">
        <f>+G8+H8</f>
        <v>0</v>
      </c>
      <c r="G8" s="348"/>
      <c r="H8" s="349"/>
      <c r="I8" s="210">
        <f>+J8+K8</f>
        <v>0</v>
      </c>
      <c r="J8" s="348"/>
      <c r="K8" s="349"/>
      <c r="L8" s="162">
        <f>+M8+N8</f>
        <v>0</v>
      </c>
      <c r="M8" s="348"/>
      <c r="N8" s="306"/>
    </row>
    <row r="9" spans="1:26" ht="24.75" customHeight="1" x14ac:dyDescent="0.25">
      <c r="A9" s="367">
        <v>9</v>
      </c>
      <c r="B9" s="234" t="s">
        <v>863</v>
      </c>
      <c r="C9" s="102">
        <f t="shared" ref="C9" si="0">D9+E9</f>
        <v>0</v>
      </c>
      <c r="D9" s="111">
        <f>G9+J9+M9</f>
        <v>0</v>
      </c>
      <c r="E9" s="192">
        <f>+H9+K9+N9</f>
        <v>0</v>
      </c>
      <c r="F9" s="186">
        <f t="shared" ref="F9" si="1">+G9+H9</f>
        <v>0</v>
      </c>
      <c r="G9" s="278"/>
      <c r="H9" s="279"/>
      <c r="I9" s="186">
        <f t="shared" ref="I9" si="2">+J9+K9</f>
        <v>0</v>
      </c>
      <c r="J9" s="278"/>
      <c r="K9" s="279"/>
      <c r="L9" s="192">
        <f t="shared" ref="L9" si="3">+M9+N9</f>
        <v>0</v>
      </c>
      <c r="M9" s="278"/>
      <c r="N9" s="283"/>
    </row>
    <row r="10" spans="1:26" ht="24.75" customHeight="1" x14ac:dyDescent="0.25">
      <c r="A10" s="367">
        <v>10</v>
      </c>
      <c r="B10" s="234" t="s">
        <v>864</v>
      </c>
      <c r="C10" s="102">
        <f t="shared" ref="C10" si="4">D10+E10</f>
        <v>0</v>
      </c>
      <c r="D10" s="111">
        <f>G10+J10+M10</f>
        <v>0</v>
      </c>
      <c r="E10" s="192">
        <f>+H10+K10+N10</f>
        <v>0</v>
      </c>
      <c r="F10" s="186">
        <f t="shared" ref="F10" si="5">+G10+H10</f>
        <v>0</v>
      </c>
      <c r="G10" s="278"/>
      <c r="H10" s="279"/>
      <c r="I10" s="186">
        <f t="shared" ref="I10" si="6">+J10+K10</f>
        <v>0</v>
      </c>
      <c r="J10" s="278"/>
      <c r="K10" s="279"/>
      <c r="L10" s="192">
        <f t="shared" ref="L10" si="7">+M10+N10</f>
        <v>0</v>
      </c>
      <c r="M10" s="278"/>
      <c r="N10" s="283"/>
    </row>
    <row r="11" spans="1:26" ht="24.75" customHeight="1" x14ac:dyDescent="0.25">
      <c r="A11" s="367">
        <v>11</v>
      </c>
      <c r="B11" s="234" t="s">
        <v>842</v>
      </c>
      <c r="C11" s="102">
        <f t="shared" ref="C11" si="8">D11+E11</f>
        <v>0</v>
      </c>
      <c r="D11" s="111">
        <f>G11+J11+M11</f>
        <v>0</v>
      </c>
      <c r="E11" s="192">
        <f>+H11+K11+N11</f>
        <v>0</v>
      </c>
      <c r="F11" s="186">
        <f t="shared" ref="F11" si="9">+G11+H11</f>
        <v>0</v>
      </c>
      <c r="G11" s="278"/>
      <c r="H11" s="279"/>
      <c r="I11" s="186">
        <f t="shared" ref="I11" si="10">+J11+K11</f>
        <v>0</v>
      </c>
      <c r="J11" s="278"/>
      <c r="K11" s="279"/>
      <c r="L11" s="192">
        <f t="shared" ref="L11" si="11">+M11+N11</f>
        <v>0</v>
      </c>
      <c r="M11" s="278"/>
      <c r="N11" s="283"/>
    </row>
    <row r="12" spans="1:26" ht="24.75" customHeight="1" thickBot="1" x14ac:dyDescent="0.3">
      <c r="A12" s="367">
        <v>12</v>
      </c>
      <c r="B12" s="237" t="s">
        <v>865</v>
      </c>
      <c r="C12" s="235">
        <f t="shared" ref="C12" si="12">D12+E12</f>
        <v>0</v>
      </c>
      <c r="D12" s="236">
        <f>G12+J12+M12</f>
        <v>0</v>
      </c>
      <c r="E12" s="233">
        <f>+H12+K12+N12</f>
        <v>0</v>
      </c>
      <c r="F12" s="232">
        <f t="shared" ref="F12" si="13">+G12+H12</f>
        <v>0</v>
      </c>
      <c r="G12" s="261"/>
      <c r="H12" s="262"/>
      <c r="I12" s="232">
        <f t="shared" ref="I12" si="14">+J12+K12</f>
        <v>0</v>
      </c>
      <c r="J12" s="261"/>
      <c r="K12" s="262"/>
      <c r="L12" s="233">
        <f t="shared" ref="L12" si="15">+M12+N12</f>
        <v>0</v>
      </c>
      <c r="M12" s="261"/>
      <c r="N12" s="268"/>
    </row>
    <row r="13" spans="1:26" ht="24.75" customHeight="1" thickBot="1" x14ac:dyDescent="0.3">
      <c r="A13" s="367">
        <v>13</v>
      </c>
      <c r="B13" s="238" t="s">
        <v>866</v>
      </c>
      <c r="C13" s="239">
        <f>+D13+E13</f>
        <v>0</v>
      </c>
      <c r="D13" s="240">
        <f>((D7+D8+D9)-(D10+D11+D12))</f>
        <v>0</v>
      </c>
      <c r="E13" s="241">
        <f>((E7+E8+E9)-(E10+E11+E12))</f>
        <v>0</v>
      </c>
      <c r="F13" s="242">
        <f>+G13+H13</f>
        <v>0</v>
      </c>
      <c r="G13" s="240">
        <f>((G7+G8+G9)-(G10+G11+G12))</f>
        <v>0</v>
      </c>
      <c r="H13" s="243">
        <f>((H7+H8+H9)-(H10+H11+H12))</f>
        <v>0</v>
      </c>
      <c r="I13" s="242">
        <f>+J13+K13</f>
        <v>0</v>
      </c>
      <c r="J13" s="240">
        <f>((J7+J8+J9)-(J10+J11+J12))</f>
        <v>0</v>
      </c>
      <c r="K13" s="243">
        <f>((K7+K8+K9)-(K10+K11+K12))</f>
        <v>0</v>
      </c>
      <c r="L13" s="241">
        <f>+M13+N13</f>
        <v>0</v>
      </c>
      <c r="M13" s="240">
        <f>((M7+M8+M9)-(M10+M11+M12))</f>
        <v>0</v>
      </c>
      <c r="N13" s="241">
        <f>((N7+N8+N9)-(N10+N11+N12))</f>
        <v>0</v>
      </c>
    </row>
    <row r="14" spans="1:26" ht="24.75" customHeight="1" x14ac:dyDescent="0.25">
      <c r="A14" s="367">
        <v>14</v>
      </c>
      <c r="B14" s="271" t="s">
        <v>867</v>
      </c>
      <c r="C14" s="162">
        <f t="shared" ref="C14:C15" si="16">D14+E14</f>
        <v>0</v>
      </c>
      <c r="D14" s="98">
        <f>G14+J14+M14</f>
        <v>0</v>
      </c>
      <c r="E14" s="162">
        <f>+H14+K14+N14</f>
        <v>0</v>
      </c>
      <c r="F14" s="210">
        <f t="shared" ref="F14:F15" si="17">+G14+H14</f>
        <v>0</v>
      </c>
      <c r="G14" s="263"/>
      <c r="H14" s="264"/>
      <c r="I14" s="210">
        <f t="shared" ref="I14:I15" si="18">+J14+K14</f>
        <v>0</v>
      </c>
      <c r="J14" s="263"/>
      <c r="K14" s="264"/>
      <c r="L14" s="162">
        <f t="shared" ref="L14:L15" si="19">+M14+N14</f>
        <v>0</v>
      </c>
      <c r="M14" s="263"/>
      <c r="N14" s="269"/>
    </row>
    <row r="15" spans="1:26" ht="24.75" customHeight="1" thickBot="1" x14ac:dyDescent="0.3">
      <c r="A15" s="367">
        <v>15</v>
      </c>
      <c r="B15" s="272" t="s">
        <v>905</v>
      </c>
      <c r="C15" s="215">
        <f t="shared" si="16"/>
        <v>0</v>
      </c>
      <c r="D15" s="214">
        <f>G15+J15+M15</f>
        <v>0</v>
      </c>
      <c r="E15" s="215">
        <f>+H15+K15+N15</f>
        <v>0</v>
      </c>
      <c r="F15" s="216">
        <f t="shared" si="17"/>
        <v>0</v>
      </c>
      <c r="G15" s="265"/>
      <c r="H15" s="266"/>
      <c r="I15" s="216">
        <f t="shared" si="18"/>
        <v>0</v>
      </c>
      <c r="J15" s="265"/>
      <c r="K15" s="266"/>
      <c r="L15" s="215">
        <f t="shared" si="19"/>
        <v>0</v>
      </c>
      <c r="M15" s="265"/>
      <c r="N15" s="270"/>
    </row>
    <row r="16" spans="1:26" ht="15.75" thickTop="1" x14ac:dyDescent="0.25">
      <c r="A16" s="367">
        <v>16</v>
      </c>
      <c r="B16" s="273"/>
      <c r="C16" s="162"/>
      <c r="D16" s="162"/>
      <c r="E16" s="162"/>
      <c r="F16" s="162"/>
      <c r="G16" s="244" t="str">
        <f>IF((G14+G15)=G13,"","XX")</f>
        <v/>
      </c>
      <c r="H16" s="244" t="str">
        <f>IF((H14+H15)=H13,"","XX")</f>
        <v/>
      </c>
      <c r="I16" s="244"/>
      <c r="J16" s="244" t="str">
        <f>IF((J14+J15)=J13,"","XX")</f>
        <v/>
      </c>
      <c r="K16" s="244" t="str">
        <f>IF((K14+K15)=K13,"","XX")</f>
        <v/>
      </c>
      <c r="L16" s="244"/>
      <c r="M16" s="244" t="str">
        <f>IF((M14+M15)=M13,"","XX")</f>
        <v/>
      </c>
      <c r="N16" s="244" t="str">
        <f>IF((N14+N15)=N13,"","XX")</f>
        <v/>
      </c>
      <c r="O16" s="162"/>
      <c r="P16" s="245"/>
    </row>
    <row r="17" spans="1:14" x14ac:dyDescent="0.25">
      <c r="A17" s="367">
        <v>17</v>
      </c>
      <c r="B17" s="274"/>
      <c r="C17" s="409" t="str">
        <f>IF(OR(G16="XX",H16="XX",J16="XX",K16="XX",M16="XX",N16="XX"),"¡VERIFICAR LOS DATOS!.
La MATRÍCULA FINAL y el desglose de APROBADOS y REPROBADOS, no coinciden.","")</f>
        <v/>
      </c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</row>
    <row r="18" spans="1:14" ht="24.75" customHeight="1" x14ac:dyDescent="0.25">
      <c r="A18" s="367">
        <v>18</v>
      </c>
      <c r="B18" s="12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</row>
    <row r="19" spans="1:14" x14ac:dyDescent="0.25">
      <c r="A19" s="367">
        <v>19</v>
      </c>
      <c r="B19" s="128" t="s">
        <v>103</v>
      </c>
    </row>
    <row r="20" spans="1:14" ht="21" customHeight="1" x14ac:dyDescent="0.25">
      <c r="A20" s="367">
        <v>20</v>
      </c>
      <c r="B20" s="400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2"/>
    </row>
    <row r="21" spans="1:14" ht="21" customHeight="1" x14ac:dyDescent="0.25">
      <c r="A21" s="367"/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1:14" ht="21" customHeight="1" x14ac:dyDescent="0.2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1:14" ht="21" customHeight="1" x14ac:dyDescent="0.2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1:14" ht="21" customHeight="1" x14ac:dyDescent="0.2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</sheetData>
  <sheetProtection algorithmName="SHA-512" hashValue="6LVDPeLl3bGeXb60DY/G3k42P7QqZTT6pWw2Fu9Gd4Rw05rPjWcSdwVVGLJN3imMIT1wURKFkEgRVZJnQXtMPg==" saltValue="1XOUfTvg8HcedZnYj+gttQ==" spinCount="100000" sheet="1" objects="1" scenarios="1"/>
  <mergeCells count="7">
    <mergeCell ref="B20:N24"/>
    <mergeCell ref="C17:N18"/>
    <mergeCell ref="B5:B6"/>
    <mergeCell ref="C5:E5"/>
    <mergeCell ref="F5:H5"/>
    <mergeCell ref="I5:K5"/>
    <mergeCell ref="L5:N5"/>
  </mergeCells>
  <conditionalFormatting sqref="G16:N16 G13:H13 J13:K13 M13:N13">
    <cfRule type="cellIs" dxfId="61" priority="6" operator="equal">
      <formula>0</formula>
    </cfRule>
  </conditionalFormatting>
  <conditionalFormatting sqref="G16:N16">
    <cfRule type="cellIs" dxfId="60" priority="5" operator="equal">
      <formula>"X"</formula>
    </cfRule>
  </conditionalFormatting>
  <conditionalFormatting sqref="I7:I15 L7:L15 C7:F16 O16">
    <cfRule type="cellIs" dxfId="59" priority="1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8" orientation="landscape" r:id="rId1"/>
  <headerFooter>
    <oddHeader>&amp;L&amp;G</oddHeader>
    <oddFooter>&amp;R&amp;"Carlito,Negrita"Aula Edad&amp;"Carlito,Normal",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076B-DCAE-442E-A9C1-2694D8F042FD}">
  <sheetPr codeName="Hoja10">
    <tabColor theme="3" tint="0.79998168889431442"/>
    <pageSetUpPr fitToPage="1"/>
  </sheetPr>
  <dimension ref="A1:N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44.42578125" style="9" customWidth="1"/>
    <col min="3" max="14" width="7.7109375" style="9" customWidth="1"/>
    <col min="15" max="16384" width="11.42578125" style="9"/>
  </cols>
  <sheetData>
    <row r="1" spans="1:14" ht="18" customHeight="1" x14ac:dyDescent="0.3">
      <c r="A1" s="367">
        <v>1</v>
      </c>
      <c r="B1" s="88" t="s">
        <v>817</v>
      </c>
      <c r="C1" s="220"/>
      <c r="D1" s="220"/>
    </row>
    <row r="2" spans="1:14" ht="26.25" x14ac:dyDescent="0.4">
      <c r="A2" s="367">
        <v>2</v>
      </c>
      <c r="B2" s="221" t="s">
        <v>136</v>
      </c>
      <c r="C2" s="220"/>
      <c r="D2" s="220"/>
    </row>
    <row r="3" spans="1:14" ht="18" customHeight="1" x14ac:dyDescent="0.3">
      <c r="A3" s="367">
        <v>3</v>
      </c>
      <c r="B3" s="88" t="s">
        <v>880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19.5" thickBot="1" x14ac:dyDescent="0.35">
      <c r="A4" s="367">
        <v>4</v>
      </c>
      <c r="B4" s="365" t="s">
        <v>869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4" ht="22.5" customHeight="1" thickTop="1" x14ac:dyDescent="0.25">
      <c r="A5" s="367">
        <v>5</v>
      </c>
      <c r="B5" s="417" t="s">
        <v>882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14" ht="32.25" customHeight="1" thickBot="1" x14ac:dyDescent="0.3">
      <c r="A6" s="367">
        <v>6</v>
      </c>
      <c r="B6" s="418"/>
      <c r="C6" s="205" t="s">
        <v>0</v>
      </c>
      <c r="D6" s="66" t="s">
        <v>120</v>
      </c>
      <c r="E6" s="206" t="s">
        <v>121</v>
      </c>
      <c r="F6" s="207" t="s">
        <v>0</v>
      </c>
      <c r="G6" s="66" t="s">
        <v>120</v>
      </c>
      <c r="H6" s="208" t="s">
        <v>121</v>
      </c>
      <c r="I6" s="207" t="s">
        <v>0</v>
      </c>
      <c r="J6" s="66" t="s">
        <v>120</v>
      </c>
      <c r="K6" s="208" t="s">
        <v>121</v>
      </c>
      <c r="L6" s="206" t="s">
        <v>0</v>
      </c>
      <c r="M6" s="66" t="s">
        <v>120</v>
      </c>
      <c r="N6" s="206" t="s">
        <v>121</v>
      </c>
    </row>
    <row r="7" spans="1:14" ht="23.25" customHeight="1" thickTop="1" x14ac:dyDescent="0.25">
      <c r="A7" s="367">
        <v>7</v>
      </c>
      <c r="B7" s="292" t="s">
        <v>884</v>
      </c>
      <c r="C7" s="102">
        <f t="shared" ref="C7:C18" si="0">D7+E7</f>
        <v>0</v>
      </c>
      <c r="D7" s="111">
        <f t="shared" ref="D7:D18" si="1">G7+J7+M7</f>
        <v>0</v>
      </c>
      <c r="E7" s="192">
        <f t="shared" ref="E7:E18" si="2">+H7+K7+N7</f>
        <v>0</v>
      </c>
      <c r="F7" s="186">
        <f t="shared" ref="F7:F18" si="3">+G7+H7</f>
        <v>0</v>
      </c>
      <c r="G7" s="278"/>
      <c r="H7" s="279"/>
      <c r="I7" s="186">
        <f t="shared" ref="I7:I18" si="4">+J7+K7</f>
        <v>0</v>
      </c>
      <c r="J7" s="278"/>
      <c r="K7" s="279"/>
      <c r="L7" s="186">
        <f t="shared" ref="L7:L18" si="5">+M7+N7</f>
        <v>0</v>
      </c>
      <c r="M7" s="278"/>
      <c r="N7" s="283"/>
    </row>
    <row r="8" spans="1:14" ht="23.25" customHeight="1" x14ac:dyDescent="0.25">
      <c r="A8" s="367">
        <v>8</v>
      </c>
      <c r="B8" s="292" t="s">
        <v>885</v>
      </c>
      <c r="C8" s="102">
        <f t="shared" si="0"/>
        <v>0</v>
      </c>
      <c r="D8" s="111">
        <f t="shared" si="1"/>
        <v>0</v>
      </c>
      <c r="E8" s="192">
        <f t="shared" si="2"/>
        <v>0</v>
      </c>
      <c r="F8" s="186">
        <f t="shared" si="3"/>
        <v>0</v>
      </c>
      <c r="G8" s="278"/>
      <c r="H8" s="279"/>
      <c r="I8" s="186">
        <f t="shared" si="4"/>
        <v>0</v>
      </c>
      <c r="J8" s="278"/>
      <c r="K8" s="279"/>
      <c r="L8" s="186">
        <f t="shared" si="5"/>
        <v>0</v>
      </c>
      <c r="M8" s="278"/>
      <c r="N8" s="283"/>
    </row>
    <row r="9" spans="1:14" ht="23.25" customHeight="1" x14ac:dyDescent="0.25">
      <c r="A9" s="367">
        <v>9</v>
      </c>
      <c r="B9" s="292" t="s">
        <v>886</v>
      </c>
      <c r="C9" s="102">
        <f t="shared" si="0"/>
        <v>0</v>
      </c>
      <c r="D9" s="111">
        <f t="shared" si="1"/>
        <v>0</v>
      </c>
      <c r="E9" s="192">
        <f t="shared" si="2"/>
        <v>0</v>
      </c>
      <c r="F9" s="186">
        <f t="shared" si="3"/>
        <v>0</v>
      </c>
      <c r="G9" s="278"/>
      <c r="H9" s="279"/>
      <c r="I9" s="186">
        <f t="shared" si="4"/>
        <v>0</v>
      </c>
      <c r="J9" s="278"/>
      <c r="K9" s="279"/>
      <c r="L9" s="186">
        <f t="shared" si="5"/>
        <v>0</v>
      </c>
      <c r="M9" s="278"/>
      <c r="N9" s="283"/>
    </row>
    <row r="10" spans="1:14" ht="23.25" customHeight="1" x14ac:dyDescent="0.25">
      <c r="A10" s="367">
        <v>10</v>
      </c>
      <c r="B10" s="292" t="s">
        <v>887</v>
      </c>
      <c r="C10" s="102">
        <f t="shared" si="0"/>
        <v>0</v>
      </c>
      <c r="D10" s="111">
        <f t="shared" si="1"/>
        <v>0</v>
      </c>
      <c r="E10" s="192">
        <f t="shared" si="2"/>
        <v>0</v>
      </c>
      <c r="F10" s="186">
        <f t="shared" si="3"/>
        <v>0</v>
      </c>
      <c r="G10" s="278"/>
      <c r="H10" s="279"/>
      <c r="I10" s="186">
        <f t="shared" si="4"/>
        <v>0</v>
      </c>
      <c r="J10" s="278"/>
      <c r="K10" s="279"/>
      <c r="L10" s="186">
        <f t="shared" si="5"/>
        <v>0</v>
      </c>
      <c r="M10" s="278"/>
      <c r="N10" s="283"/>
    </row>
    <row r="11" spans="1:14" ht="23.25" customHeight="1" x14ac:dyDescent="0.25">
      <c r="A11" s="367">
        <v>11</v>
      </c>
      <c r="B11" s="292" t="s">
        <v>871</v>
      </c>
      <c r="C11" s="102">
        <f t="shared" si="0"/>
        <v>0</v>
      </c>
      <c r="D11" s="111">
        <f t="shared" si="1"/>
        <v>0</v>
      </c>
      <c r="E11" s="192">
        <f t="shared" si="2"/>
        <v>0</v>
      </c>
      <c r="F11" s="186">
        <f t="shared" si="3"/>
        <v>0</v>
      </c>
      <c r="G11" s="278"/>
      <c r="H11" s="279"/>
      <c r="I11" s="186">
        <f t="shared" si="4"/>
        <v>0</v>
      </c>
      <c r="J11" s="278"/>
      <c r="K11" s="279"/>
      <c r="L11" s="186">
        <f t="shared" si="5"/>
        <v>0</v>
      </c>
      <c r="M11" s="278"/>
      <c r="N11" s="283"/>
    </row>
    <row r="12" spans="1:14" ht="23.25" customHeight="1" x14ac:dyDescent="0.25">
      <c r="A12" s="367">
        <v>12</v>
      </c>
      <c r="B12" s="292" t="s">
        <v>872</v>
      </c>
      <c r="C12" s="102">
        <f t="shared" si="0"/>
        <v>0</v>
      </c>
      <c r="D12" s="111">
        <f t="shared" si="1"/>
        <v>0</v>
      </c>
      <c r="E12" s="192">
        <f t="shared" si="2"/>
        <v>0</v>
      </c>
      <c r="F12" s="186">
        <f t="shared" si="3"/>
        <v>0</v>
      </c>
      <c r="G12" s="278"/>
      <c r="H12" s="279"/>
      <c r="I12" s="186">
        <f t="shared" si="4"/>
        <v>0</v>
      </c>
      <c r="J12" s="278"/>
      <c r="K12" s="279"/>
      <c r="L12" s="186">
        <f t="shared" si="5"/>
        <v>0</v>
      </c>
      <c r="M12" s="278"/>
      <c r="N12" s="283"/>
    </row>
    <row r="13" spans="1:14" ht="23.25" customHeight="1" x14ac:dyDescent="0.25">
      <c r="A13" s="367">
        <v>13</v>
      </c>
      <c r="B13" s="292" t="s">
        <v>873</v>
      </c>
      <c r="C13" s="102">
        <f t="shared" si="0"/>
        <v>0</v>
      </c>
      <c r="D13" s="111">
        <f t="shared" si="1"/>
        <v>0</v>
      </c>
      <c r="E13" s="192">
        <f t="shared" si="2"/>
        <v>0</v>
      </c>
      <c r="F13" s="186">
        <f t="shared" si="3"/>
        <v>0</v>
      </c>
      <c r="G13" s="278"/>
      <c r="H13" s="279"/>
      <c r="I13" s="186">
        <f t="shared" si="4"/>
        <v>0</v>
      </c>
      <c r="J13" s="278"/>
      <c r="K13" s="279"/>
      <c r="L13" s="186">
        <f t="shared" si="5"/>
        <v>0</v>
      </c>
      <c r="M13" s="278"/>
      <c r="N13" s="283"/>
    </row>
    <row r="14" spans="1:14" ht="23.25" customHeight="1" x14ac:dyDescent="0.25">
      <c r="A14" s="367">
        <v>14</v>
      </c>
      <c r="B14" s="292" t="s">
        <v>874</v>
      </c>
      <c r="C14" s="102">
        <f t="shared" si="0"/>
        <v>0</v>
      </c>
      <c r="D14" s="111">
        <f t="shared" si="1"/>
        <v>0</v>
      </c>
      <c r="E14" s="192">
        <f t="shared" si="2"/>
        <v>0</v>
      </c>
      <c r="F14" s="186">
        <f t="shared" si="3"/>
        <v>0</v>
      </c>
      <c r="G14" s="278"/>
      <c r="H14" s="279"/>
      <c r="I14" s="186">
        <f t="shared" si="4"/>
        <v>0</v>
      </c>
      <c r="J14" s="278"/>
      <c r="K14" s="279"/>
      <c r="L14" s="186">
        <f t="shared" si="5"/>
        <v>0</v>
      </c>
      <c r="M14" s="278"/>
      <c r="N14" s="283"/>
    </row>
    <row r="15" spans="1:14" ht="23.25" customHeight="1" x14ac:dyDescent="0.25">
      <c r="A15" s="367">
        <v>15</v>
      </c>
      <c r="B15" s="292" t="s">
        <v>875</v>
      </c>
      <c r="C15" s="102">
        <f t="shared" si="0"/>
        <v>0</v>
      </c>
      <c r="D15" s="111">
        <f t="shared" si="1"/>
        <v>0</v>
      </c>
      <c r="E15" s="192">
        <f t="shared" si="2"/>
        <v>0</v>
      </c>
      <c r="F15" s="186">
        <f t="shared" si="3"/>
        <v>0</v>
      </c>
      <c r="G15" s="278"/>
      <c r="H15" s="279"/>
      <c r="I15" s="186">
        <f t="shared" si="4"/>
        <v>0</v>
      </c>
      <c r="J15" s="278"/>
      <c r="K15" s="279"/>
      <c r="L15" s="186">
        <f t="shared" si="5"/>
        <v>0</v>
      </c>
      <c r="M15" s="278"/>
      <c r="N15" s="283"/>
    </row>
    <row r="16" spans="1:14" ht="23.25" customHeight="1" x14ac:dyDescent="0.25">
      <c r="A16" s="367">
        <v>16</v>
      </c>
      <c r="B16" s="292" t="s">
        <v>876</v>
      </c>
      <c r="C16" s="102">
        <f t="shared" si="0"/>
        <v>0</v>
      </c>
      <c r="D16" s="111">
        <f t="shared" si="1"/>
        <v>0</v>
      </c>
      <c r="E16" s="192">
        <f t="shared" si="2"/>
        <v>0</v>
      </c>
      <c r="F16" s="186">
        <f t="shared" si="3"/>
        <v>0</v>
      </c>
      <c r="G16" s="278"/>
      <c r="H16" s="279"/>
      <c r="I16" s="186">
        <f t="shared" si="4"/>
        <v>0</v>
      </c>
      <c r="J16" s="278"/>
      <c r="K16" s="279"/>
      <c r="L16" s="186">
        <f t="shared" si="5"/>
        <v>0</v>
      </c>
      <c r="M16" s="278"/>
      <c r="N16" s="283"/>
    </row>
    <row r="17" spans="1:14" ht="23.25" customHeight="1" x14ac:dyDescent="0.25">
      <c r="A17" s="367">
        <v>17</v>
      </c>
      <c r="B17" s="292" t="s">
        <v>877</v>
      </c>
      <c r="C17" s="102">
        <f t="shared" si="0"/>
        <v>0</v>
      </c>
      <c r="D17" s="111">
        <f t="shared" si="1"/>
        <v>0</v>
      </c>
      <c r="E17" s="192">
        <f t="shared" si="2"/>
        <v>0</v>
      </c>
      <c r="F17" s="186">
        <f t="shared" si="3"/>
        <v>0</v>
      </c>
      <c r="G17" s="278"/>
      <c r="H17" s="279"/>
      <c r="I17" s="186">
        <f t="shared" si="4"/>
        <v>0</v>
      </c>
      <c r="J17" s="278"/>
      <c r="K17" s="279"/>
      <c r="L17" s="186">
        <f t="shared" si="5"/>
        <v>0</v>
      </c>
      <c r="M17" s="278"/>
      <c r="N17" s="283"/>
    </row>
    <row r="18" spans="1:14" ht="23.25" customHeight="1" thickBot="1" x14ac:dyDescent="0.3">
      <c r="A18" s="367">
        <v>18</v>
      </c>
      <c r="B18" s="364" t="s">
        <v>879</v>
      </c>
      <c r="C18" s="126">
        <f t="shared" si="0"/>
        <v>0</v>
      </c>
      <c r="D18" s="214">
        <f t="shared" si="1"/>
        <v>0</v>
      </c>
      <c r="E18" s="215">
        <f t="shared" si="2"/>
        <v>0</v>
      </c>
      <c r="F18" s="216">
        <f t="shared" si="3"/>
        <v>0</v>
      </c>
      <c r="G18" s="265"/>
      <c r="H18" s="266"/>
      <c r="I18" s="216">
        <f t="shared" si="4"/>
        <v>0</v>
      </c>
      <c r="J18" s="265"/>
      <c r="K18" s="266"/>
      <c r="L18" s="216">
        <f t="shared" si="5"/>
        <v>0</v>
      </c>
      <c r="M18" s="265"/>
      <c r="N18" s="270"/>
    </row>
    <row r="19" spans="1:14" ht="15.75" thickTop="1" x14ac:dyDescent="0.25">
      <c r="A19" s="367">
        <v>19</v>
      </c>
      <c r="B19" s="127"/>
      <c r="F19" s="218"/>
      <c r="G19" s="380" t="str">
        <f>IF(OR(G7&gt;'Cuadro 1'!G13,G8&gt;'Cuadro 1'!G13,G9&gt;'Cuadro 1'!G13,G10&gt;'Cuadro 1'!G13,G11&gt;'Cuadro 1'!G13,G12&gt;'Cuadro 1'!G13,G13&gt;'Cuadro 1'!G13,G14&gt;'Cuadro 1'!G13,G15&gt;'Cuadro 1'!G13,G16&gt;'Cuadro 1'!G13,G17&gt;'Cuadro 1'!G13,G18&gt;'Cuadro 1'!G13),"XXX","")</f>
        <v/>
      </c>
      <c r="H19" s="380" t="str">
        <f>IF(OR(H7&gt;'Cuadro 1'!H13,H8&gt;'Cuadro 1'!H13,H9&gt;'Cuadro 1'!H13,H10&gt;'Cuadro 1'!H13,H11&gt;'Cuadro 1'!H13,H12&gt;'Cuadro 1'!H13,H13&gt;'Cuadro 1'!H13,H14&gt;'Cuadro 1'!H13,H15&gt;'Cuadro 1'!H13,H16&gt;'Cuadro 1'!H13,H17&gt;'Cuadro 1'!H13,H18&gt;'Cuadro 1'!H13),"XXX","")</f>
        <v/>
      </c>
      <c r="J19" s="380" t="str">
        <f>IF(OR(J7&gt;'Cuadro 1'!J13,J8&gt;'Cuadro 1'!J13,J9&gt;'Cuadro 1'!J13,J10&gt;'Cuadro 1'!J13,J11&gt;'Cuadro 1'!J13,J12&gt;'Cuadro 1'!J13,J13&gt;'Cuadro 1'!J13,J14&gt;'Cuadro 1'!J13,J15&gt;'Cuadro 1'!J13,J16&gt;'Cuadro 1'!J13,J17&gt;'Cuadro 1'!J13,J18&gt;'Cuadro 1'!J13),"XXX","")</f>
        <v/>
      </c>
      <c r="K19" s="380" t="str">
        <f>IF(OR(K7&gt;'Cuadro 1'!K13,K8&gt;'Cuadro 1'!K13,K9&gt;'Cuadro 1'!K13,K10&gt;'Cuadro 1'!K13,K11&gt;'Cuadro 1'!K13,K12&gt;'Cuadro 1'!K13,K13&gt;'Cuadro 1'!K13,K14&gt;'Cuadro 1'!K13,K15&gt;'Cuadro 1'!K13,K16&gt;'Cuadro 1'!K13,K17&gt;'Cuadro 1'!K13,K18&gt;'Cuadro 1'!K13),"XXX","")</f>
        <v/>
      </c>
      <c r="M19" s="380" t="str">
        <f>IF(OR(M7&gt;'Cuadro 1'!M13,M8&gt;'Cuadro 1'!M13,M9&gt;'Cuadro 1'!M13,M10&gt;'Cuadro 1'!M13,M11&gt;'Cuadro 1'!M13,M12&gt;'Cuadro 1'!M13,M13&gt;'Cuadro 1'!M13,M14&gt;'Cuadro 1'!M13,M15&gt;'Cuadro 1'!M13,M16&gt;'Cuadro 1'!M13,M17&gt;'Cuadro 1'!M13,M18&gt;'Cuadro 1'!M13),"XXX","")</f>
        <v/>
      </c>
      <c r="N19" s="380" t="str">
        <f>IF(OR(N7&gt;'Cuadro 1'!N13,N8&gt;'Cuadro 1'!N13,N9&gt;'Cuadro 1'!N13,N10&gt;'Cuadro 1'!N13,N11&gt;'Cuadro 1'!N13,N12&gt;'Cuadro 1'!N13,N13&gt;'Cuadro 1'!N13,N14&gt;'Cuadro 1'!N13,N15&gt;'Cuadro 1'!N13,N16&gt;'Cuadro 1'!N13,N17&gt;'Cuadro 1'!N13,N18&gt;'Cuadro 1'!N13),"XXX","")</f>
        <v/>
      </c>
    </row>
    <row r="20" spans="1:14" ht="18.75" customHeight="1" x14ac:dyDescent="0.25">
      <c r="A20" s="367">
        <v>20</v>
      </c>
      <c r="B20" s="127"/>
      <c r="C20" s="409" t="str">
        <f>IF(OR(G19="XXX",H19="XXX",J19="XXX",K19="XXX",M19="XXX",N19="XXX"),"¡Verificar los datos digitados en alguna de las Asignaturas!.
No pueden ser mayores a lo digitado en MATRÍCULA FINAL en el Cuadro 1.","")</f>
        <v/>
      </c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</row>
    <row r="21" spans="1:14" ht="18.75" customHeight="1" x14ac:dyDescent="0.25">
      <c r="A21" s="367">
        <v>21</v>
      </c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</row>
    <row r="22" spans="1:14" ht="18.75" customHeight="1" x14ac:dyDescent="0.25">
      <c r="A22" s="367">
        <v>22</v>
      </c>
      <c r="B22" s="128" t="s">
        <v>103</v>
      </c>
    </row>
    <row r="23" spans="1:14" ht="15.75" customHeight="1" x14ac:dyDescent="0.25">
      <c r="A23" s="367">
        <v>23</v>
      </c>
      <c r="B23" s="400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2"/>
    </row>
    <row r="24" spans="1:14" ht="15.75" customHeight="1" x14ac:dyDescent="0.25">
      <c r="A24" s="367"/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5"/>
    </row>
    <row r="25" spans="1:14" ht="15.75" customHeight="1" x14ac:dyDescent="0.25">
      <c r="A25" s="367"/>
      <c r="B25" s="403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5"/>
    </row>
    <row r="26" spans="1:14" ht="15.75" customHeight="1" x14ac:dyDescent="0.25">
      <c r="A26" s="367"/>
      <c r="B26" s="403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</row>
    <row r="27" spans="1:14" ht="15.75" customHeight="1" x14ac:dyDescent="0.25">
      <c r="B27" s="406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8"/>
    </row>
  </sheetData>
  <sheetProtection algorithmName="SHA-512" hashValue="474ji0HM6rm+XbBMewWANBXMPGVtDXNKgJddc5LaTQA+jBs5PM6zosc+51YnGiuAve3pbfEZTKRFNC7LznAU0g==" saltValue="9f1gFxEtyfrF10FrMCqzGg==" spinCount="100000" sheet="1" objects="1" scenarios="1"/>
  <mergeCells count="7">
    <mergeCell ref="B23:N27"/>
    <mergeCell ref="B5:B6"/>
    <mergeCell ref="C5:E5"/>
    <mergeCell ref="F5:H5"/>
    <mergeCell ref="I5:K5"/>
    <mergeCell ref="L5:N5"/>
    <mergeCell ref="C20:N21"/>
  </mergeCells>
  <conditionalFormatting sqref="C20">
    <cfRule type="containsText" dxfId="58" priority="1" operator="containsText" text="MATRÍCULA">
      <formula>NOT(ISERROR(SEARCH("MATRÍCULA",C20)))</formula>
    </cfRule>
  </conditionalFormatting>
  <conditionalFormatting sqref="C7:F18 I7:I18 L7:L18">
    <cfRule type="cellIs" dxfId="57" priority="2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1" orientation="landscape" r:id="rId1"/>
  <headerFooter>
    <oddHeader>&amp;L&amp;G</oddHeader>
    <oddFooter>&amp;R&amp;"Carlito,Negrita"Aula Edad&amp;"Carlito,Normal",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9B6E-CB00-4808-9A7C-BF5743AFACE2}">
  <sheetPr codeName="Hoja17">
    <tabColor theme="3" tint="0.79998168889431442"/>
    <pageSetUpPr fitToPage="1"/>
  </sheetPr>
  <dimension ref="A1:N29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44.42578125" style="9" customWidth="1"/>
    <col min="3" max="14" width="7.7109375" style="9" customWidth="1"/>
    <col min="15" max="16384" width="11.42578125" style="9"/>
  </cols>
  <sheetData>
    <row r="1" spans="1:14" ht="18" customHeight="1" x14ac:dyDescent="0.3">
      <c r="A1" s="367">
        <v>1</v>
      </c>
      <c r="B1" s="88" t="s">
        <v>166</v>
      </c>
      <c r="C1" s="220"/>
      <c r="D1" s="220"/>
    </row>
    <row r="2" spans="1:14" ht="26.25" x14ac:dyDescent="0.4">
      <c r="A2" s="367">
        <v>2</v>
      </c>
      <c r="B2" s="221" t="s">
        <v>136</v>
      </c>
      <c r="C2" s="220"/>
      <c r="D2" s="220"/>
    </row>
    <row r="3" spans="1:14" ht="18" customHeight="1" x14ac:dyDescent="0.3">
      <c r="A3" s="367">
        <v>3</v>
      </c>
      <c r="B3" s="88" t="s">
        <v>881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19.5" thickBot="1" x14ac:dyDescent="0.35">
      <c r="A4" s="367">
        <v>4</v>
      </c>
      <c r="B4" s="365" t="s">
        <v>869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4" ht="22.5" customHeight="1" thickTop="1" x14ac:dyDescent="0.25">
      <c r="A5" s="367">
        <v>5</v>
      </c>
      <c r="B5" s="417" t="s">
        <v>883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14" ht="32.25" customHeight="1" thickBot="1" x14ac:dyDescent="0.3">
      <c r="A6" s="367">
        <v>6</v>
      </c>
      <c r="B6" s="418"/>
      <c r="C6" s="205" t="s">
        <v>0</v>
      </c>
      <c r="D6" s="66" t="s">
        <v>120</v>
      </c>
      <c r="E6" s="206" t="s">
        <v>121</v>
      </c>
      <c r="F6" s="207" t="s">
        <v>0</v>
      </c>
      <c r="G6" s="66" t="s">
        <v>120</v>
      </c>
      <c r="H6" s="208" t="s">
        <v>121</v>
      </c>
      <c r="I6" s="207" t="s">
        <v>0</v>
      </c>
      <c r="J6" s="66" t="s">
        <v>120</v>
      </c>
      <c r="K6" s="208" t="s">
        <v>121</v>
      </c>
      <c r="L6" s="206" t="s">
        <v>0</v>
      </c>
      <c r="M6" s="66" t="s">
        <v>120</v>
      </c>
      <c r="N6" s="206" t="s">
        <v>121</v>
      </c>
    </row>
    <row r="7" spans="1:14" ht="23.25" customHeight="1" thickTop="1" x14ac:dyDescent="0.25">
      <c r="A7" s="367">
        <v>7</v>
      </c>
      <c r="B7" s="292" t="s">
        <v>884</v>
      </c>
      <c r="C7" s="96">
        <f t="shared" ref="C7" si="0">D7+E7</f>
        <v>0</v>
      </c>
      <c r="D7" s="98">
        <f>G7+J7+M7</f>
        <v>0</v>
      </c>
      <c r="E7" s="162">
        <f>+H7+K7+N7</f>
        <v>0</v>
      </c>
      <c r="F7" s="210">
        <f t="shared" ref="F7" si="1">+G7+H7</f>
        <v>0</v>
      </c>
      <c r="G7" s="276"/>
      <c r="H7" s="277"/>
      <c r="I7" s="210">
        <f t="shared" ref="I7" si="2">+J7+K7</f>
        <v>0</v>
      </c>
      <c r="J7" s="276"/>
      <c r="K7" s="277"/>
      <c r="L7" s="210">
        <f t="shared" ref="L7" si="3">+M7+N7</f>
        <v>0</v>
      </c>
      <c r="M7" s="276"/>
      <c r="N7" s="282"/>
    </row>
    <row r="8" spans="1:14" ht="23.25" customHeight="1" x14ac:dyDescent="0.25">
      <c r="A8" s="367">
        <v>8</v>
      </c>
      <c r="B8" s="292" t="s">
        <v>885</v>
      </c>
      <c r="C8" s="102">
        <f t="shared" ref="C8:C19" si="4">D8+E8</f>
        <v>0</v>
      </c>
      <c r="D8" s="111">
        <f t="shared" ref="D8:D19" si="5">G8+J8+M8</f>
        <v>0</v>
      </c>
      <c r="E8" s="192">
        <f t="shared" ref="E8:E19" si="6">+H8+K8+N8</f>
        <v>0</v>
      </c>
      <c r="F8" s="186">
        <f t="shared" ref="F8:F19" si="7">+G8+H8</f>
        <v>0</v>
      </c>
      <c r="G8" s="278"/>
      <c r="H8" s="279"/>
      <c r="I8" s="186">
        <f t="shared" ref="I8:I19" si="8">+J8+K8</f>
        <v>0</v>
      </c>
      <c r="J8" s="278"/>
      <c r="K8" s="279"/>
      <c r="L8" s="186">
        <f t="shared" ref="L8:L19" si="9">+M8+N8</f>
        <v>0</v>
      </c>
      <c r="M8" s="278"/>
      <c r="N8" s="283"/>
    </row>
    <row r="9" spans="1:14" ht="23.25" customHeight="1" x14ac:dyDescent="0.25">
      <c r="A9" s="367">
        <v>9</v>
      </c>
      <c r="B9" s="292" t="s">
        <v>886</v>
      </c>
      <c r="C9" s="102">
        <f t="shared" si="4"/>
        <v>0</v>
      </c>
      <c r="D9" s="111">
        <f t="shared" si="5"/>
        <v>0</v>
      </c>
      <c r="E9" s="192">
        <f t="shared" si="6"/>
        <v>0</v>
      </c>
      <c r="F9" s="186">
        <f t="shared" si="7"/>
        <v>0</v>
      </c>
      <c r="G9" s="278"/>
      <c r="H9" s="279"/>
      <c r="I9" s="186">
        <f t="shared" si="8"/>
        <v>0</v>
      </c>
      <c r="J9" s="278"/>
      <c r="K9" s="279"/>
      <c r="L9" s="186">
        <f t="shared" si="9"/>
        <v>0</v>
      </c>
      <c r="M9" s="278"/>
      <c r="N9" s="283"/>
    </row>
    <row r="10" spans="1:14" ht="23.25" customHeight="1" x14ac:dyDescent="0.25">
      <c r="A10" s="367">
        <v>10</v>
      </c>
      <c r="B10" s="292" t="s">
        <v>887</v>
      </c>
      <c r="C10" s="102">
        <f t="shared" si="4"/>
        <v>0</v>
      </c>
      <c r="D10" s="111">
        <f t="shared" si="5"/>
        <v>0</v>
      </c>
      <c r="E10" s="192">
        <f t="shared" si="6"/>
        <v>0</v>
      </c>
      <c r="F10" s="186">
        <f t="shared" si="7"/>
        <v>0</v>
      </c>
      <c r="G10" s="278"/>
      <c r="H10" s="279"/>
      <c r="I10" s="186">
        <f t="shared" si="8"/>
        <v>0</v>
      </c>
      <c r="J10" s="278"/>
      <c r="K10" s="279"/>
      <c r="L10" s="186">
        <f t="shared" si="9"/>
        <v>0</v>
      </c>
      <c r="M10" s="278"/>
      <c r="N10" s="283"/>
    </row>
    <row r="11" spans="1:14" ht="23.25" customHeight="1" x14ac:dyDescent="0.25">
      <c r="A11" s="367">
        <v>11</v>
      </c>
      <c r="B11" s="292" t="s">
        <v>871</v>
      </c>
      <c r="C11" s="102">
        <f t="shared" si="4"/>
        <v>0</v>
      </c>
      <c r="D11" s="111">
        <f t="shared" si="5"/>
        <v>0</v>
      </c>
      <c r="E11" s="192">
        <f t="shared" si="6"/>
        <v>0</v>
      </c>
      <c r="F11" s="186">
        <f t="shared" si="7"/>
        <v>0</v>
      </c>
      <c r="G11" s="278"/>
      <c r="H11" s="279"/>
      <c r="I11" s="186">
        <f t="shared" si="8"/>
        <v>0</v>
      </c>
      <c r="J11" s="278"/>
      <c r="K11" s="279"/>
      <c r="L11" s="186">
        <f t="shared" si="9"/>
        <v>0</v>
      </c>
      <c r="M11" s="278"/>
      <c r="N11" s="283"/>
    </row>
    <row r="12" spans="1:14" ht="23.25" customHeight="1" x14ac:dyDescent="0.25">
      <c r="A12" s="367">
        <v>12</v>
      </c>
      <c r="B12" s="292" t="s">
        <v>872</v>
      </c>
      <c r="C12" s="102">
        <f t="shared" si="4"/>
        <v>0</v>
      </c>
      <c r="D12" s="111">
        <f t="shared" si="5"/>
        <v>0</v>
      </c>
      <c r="E12" s="192">
        <f t="shared" si="6"/>
        <v>0</v>
      </c>
      <c r="F12" s="186">
        <f t="shared" si="7"/>
        <v>0</v>
      </c>
      <c r="G12" s="278"/>
      <c r="H12" s="279"/>
      <c r="I12" s="186">
        <f t="shared" si="8"/>
        <v>0</v>
      </c>
      <c r="J12" s="278"/>
      <c r="K12" s="279"/>
      <c r="L12" s="186">
        <f t="shared" si="9"/>
        <v>0</v>
      </c>
      <c r="M12" s="278"/>
      <c r="N12" s="283"/>
    </row>
    <row r="13" spans="1:14" ht="23.25" customHeight="1" x14ac:dyDescent="0.25">
      <c r="A13" s="367">
        <v>13</v>
      </c>
      <c r="B13" s="292" t="s">
        <v>873</v>
      </c>
      <c r="C13" s="102">
        <f t="shared" si="4"/>
        <v>0</v>
      </c>
      <c r="D13" s="111">
        <f t="shared" si="5"/>
        <v>0</v>
      </c>
      <c r="E13" s="192">
        <f t="shared" si="6"/>
        <v>0</v>
      </c>
      <c r="F13" s="186">
        <f t="shared" si="7"/>
        <v>0</v>
      </c>
      <c r="G13" s="278"/>
      <c r="H13" s="279"/>
      <c r="I13" s="186">
        <f t="shared" si="8"/>
        <v>0</v>
      </c>
      <c r="J13" s="278"/>
      <c r="K13" s="279"/>
      <c r="L13" s="186">
        <f t="shared" si="9"/>
        <v>0</v>
      </c>
      <c r="M13" s="278"/>
      <c r="N13" s="283"/>
    </row>
    <row r="14" spans="1:14" ht="23.25" customHeight="1" x14ac:dyDescent="0.25">
      <c r="A14" s="367">
        <v>14</v>
      </c>
      <c r="B14" s="292" t="s">
        <v>874</v>
      </c>
      <c r="C14" s="102">
        <f t="shared" si="4"/>
        <v>0</v>
      </c>
      <c r="D14" s="111">
        <f t="shared" si="5"/>
        <v>0</v>
      </c>
      <c r="E14" s="192">
        <f t="shared" si="6"/>
        <v>0</v>
      </c>
      <c r="F14" s="186">
        <f t="shared" si="7"/>
        <v>0</v>
      </c>
      <c r="G14" s="278"/>
      <c r="H14" s="279"/>
      <c r="I14" s="186">
        <f t="shared" si="8"/>
        <v>0</v>
      </c>
      <c r="J14" s="278"/>
      <c r="K14" s="279"/>
      <c r="L14" s="186">
        <f t="shared" si="9"/>
        <v>0</v>
      </c>
      <c r="M14" s="278"/>
      <c r="N14" s="283"/>
    </row>
    <row r="15" spans="1:14" ht="23.25" customHeight="1" x14ac:dyDescent="0.25">
      <c r="A15" s="367">
        <v>15</v>
      </c>
      <c r="B15" s="292" t="s">
        <v>875</v>
      </c>
      <c r="C15" s="102">
        <f t="shared" si="4"/>
        <v>0</v>
      </c>
      <c r="D15" s="111">
        <f t="shared" si="5"/>
        <v>0</v>
      </c>
      <c r="E15" s="192">
        <f t="shared" si="6"/>
        <v>0</v>
      </c>
      <c r="F15" s="186">
        <f t="shared" si="7"/>
        <v>0</v>
      </c>
      <c r="G15" s="278"/>
      <c r="H15" s="279"/>
      <c r="I15" s="186">
        <f t="shared" si="8"/>
        <v>0</v>
      </c>
      <c r="J15" s="278"/>
      <c r="K15" s="279"/>
      <c r="L15" s="186">
        <f t="shared" si="9"/>
        <v>0</v>
      </c>
      <c r="M15" s="278"/>
      <c r="N15" s="283"/>
    </row>
    <row r="16" spans="1:14" ht="23.25" customHeight="1" x14ac:dyDescent="0.25">
      <c r="A16" s="367">
        <v>16</v>
      </c>
      <c r="B16" s="292" t="s">
        <v>876</v>
      </c>
      <c r="C16" s="102">
        <f t="shared" si="4"/>
        <v>0</v>
      </c>
      <c r="D16" s="111">
        <f t="shared" si="5"/>
        <v>0</v>
      </c>
      <c r="E16" s="192">
        <f t="shared" si="6"/>
        <v>0</v>
      </c>
      <c r="F16" s="186">
        <f t="shared" si="7"/>
        <v>0</v>
      </c>
      <c r="G16" s="278"/>
      <c r="H16" s="279"/>
      <c r="I16" s="186">
        <f t="shared" si="8"/>
        <v>0</v>
      </c>
      <c r="J16" s="278"/>
      <c r="K16" s="279"/>
      <c r="L16" s="186">
        <f t="shared" si="9"/>
        <v>0</v>
      </c>
      <c r="M16" s="278"/>
      <c r="N16" s="283"/>
    </row>
    <row r="17" spans="1:14" ht="23.25" customHeight="1" x14ac:dyDescent="0.25">
      <c r="A17" s="367">
        <v>17</v>
      </c>
      <c r="B17" s="292" t="s">
        <v>877</v>
      </c>
      <c r="C17" s="102">
        <f t="shared" si="4"/>
        <v>0</v>
      </c>
      <c r="D17" s="111">
        <f t="shared" si="5"/>
        <v>0</v>
      </c>
      <c r="E17" s="192">
        <f t="shared" si="6"/>
        <v>0</v>
      </c>
      <c r="F17" s="186">
        <f t="shared" si="7"/>
        <v>0</v>
      </c>
      <c r="G17" s="278"/>
      <c r="H17" s="279"/>
      <c r="I17" s="186">
        <f t="shared" si="8"/>
        <v>0</v>
      </c>
      <c r="J17" s="278"/>
      <c r="K17" s="279"/>
      <c r="L17" s="186">
        <f t="shared" si="9"/>
        <v>0</v>
      </c>
      <c r="M17" s="278"/>
      <c r="N17" s="283"/>
    </row>
    <row r="18" spans="1:14" ht="23.25" customHeight="1" x14ac:dyDescent="0.25">
      <c r="A18" s="367">
        <v>18</v>
      </c>
      <c r="B18" s="292" t="s">
        <v>879</v>
      </c>
      <c r="C18" s="102">
        <f t="shared" si="4"/>
        <v>0</v>
      </c>
      <c r="D18" s="111">
        <f t="shared" si="5"/>
        <v>0</v>
      </c>
      <c r="E18" s="192">
        <f t="shared" si="6"/>
        <v>0</v>
      </c>
      <c r="F18" s="186">
        <f t="shared" si="7"/>
        <v>0</v>
      </c>
      <c r="G18" s="278"/>
      <c r="H18" s="279"/>
      <c r="I18" s="186">
        <f t="shared" si="8"/>
        <v>0</v>
      </c>
      <c r="J18" s="278"/>
      <c r="K18" s="279"/>
      <c r="L18" s="186">
        <f t="shared" si="9"/>
        <v>0</v>
      </c>
      <c r="M18" s="278"/>
      <c r="N18" s="283"/>
    </row>
    <row r="19" spans="1:14" ht="23.25" customHeight="1" thickBot="1" x14ac:dyDescent="0.3">
      <c r="A19" s="367">
        <v>19</v>
      </c>
      <c r="B19" s="364" t="s">
        <v>888</v>
      </c>
      <c r="C19" s="126">
        <f t="shared" si="4"/>
        <v>0</v>
      </c>
      <c r="D19" s="214">
        <f t="shared" si="5"/>
        <v>0</v>
      </c>
      <c r="E19" s="215">
        <f t="shared" si="6"/>
        <v>0</v>
      </c>
      <c r="F19" s="216">
        <f t="shared" si="7"/>
        <v>0</v>
      </c>
      <c r="G19" s="265"/>
      <c r="H19" s="266"/>
      <c r="I19" s="216">
        <f t="shared" si="8"/>
        <v>0</v>
      </c>
      <c r="J19" s="265"/>
      <c r="K19" s="266"/>
      <c r="L19" s="216">
        <f t="shared" si="9"/>
        <v>0</v>
      </c>
      <c r="M19" s="265"/>
      <c r="N19" s="270"/>
    </row>
    <row r="20" spans="1:14" ht="15.75" thickTop="1" x14ac:dyDescent="0.25">
      <c r="A20" s="367">
        <v>20</v>
      </c>
      <c r="B20" s="127"/>
      <c r="F20" s="218"/>
      <c r="G20" s="51" t="str">
        <f>IF(OR(G7&gt;'Cuadro 2'!G7,G8&gt;'Cuadro 2'!G8,G9&gt;'Cuadro 2'!G9,G10&gt;'Cuadro 2'!G10,G11&gt;'Cuadro 2'!G11,G12&gt;'Cuadro 2'!G12,G13&gt;'Cuadro 2'!G13,G14&gt;'Cuadro 2'!G14,G15&gt;'Cuadro 2'!G15,G16&gt;'Cuadro 2'!G16,G17&gt;'Cuadro 2'!G17,G18&gt;'Cuadro 2'!G18,G19&gt;'Cuadro 1'!G13,G7&gt;'Cuadro 1'!G14,G8&gt;'Cuadro 1'!G14,G9&gt;'Cuadro 1'!G14,G10&gt;'Cuadro 1'!G14,G11&gt;'Cuadro 1'!G14,G12&gt;'Cuadro 1'!G14,G13&gt;'Cuadro 1'!G14,G14&gt;'Cuadro 1'!G14,G15&gt;'Cuadro 1'!G14,G16&gt;'Cuadro 1'!G14,G17&gt;'Cuadro 1'!G14,G18&gt;'Cuadro 1'!G14,),"XX","")</f>
        <v/>
      </c>
    </row>
    <row r="21" spans="1:14" ht="15" customHeight="1" x14ac:dyDescent="0.25">
      <c r="A21" s="367">
        <v>21</v>
      </c>
      <c r="B21" s="127"/>
      <c r="C21" s="409" t="str">
        <f>IF(OR(G20="XX",H20="XX",J20="XX",K20="XX",M20="XX",N20="XX"),"¡VERIFICAR!, la cifra digitada en alguna de las asignaturas, es mayor a la reportada en la línea de Aprobados en el Cuadro 1, o bien, a los datos indicados en el Cuadro 2.","")</f>
        <v/>
      </c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</row>
    <row r="22" spans="1:14" ht="15" customHeight="1" x14ac:dyDescent="0.25">
      <c r="A22" s="367">
        <v>22</v>
      </c>
      <c r="B22" s="127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</row>
    <row r="23" spans="1:14" ht="15.75" customHeight="1" x14ac:dyDescent="0.25">
      <c r="A23" s="367">
        <v>23</v>
      </c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</row>
    <row r="24" spans="1:14" x14ac:dyDescent="0.25">
      <c r="A24" s="367">
        <v>24</v>
      </c>
      <c r="B24" s="128" t="s">
        <v>103</v>
      </c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</row>
    <row r="25" spans="1:14" ht="18" customHeight="1" x14ac:dyDescent="0.25">
      <c r="A25" s="367">
        <v>25</v>
      </c>
      <c r="B25" s="400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2"/>
    </row>
    <row r="26" spans="1:14" ht="18" customHeight="1" x14ac:dyDescent="0.25">
      <c r="A26" s="367"/>
      <c r="B26" s="403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</row>
    <row r="27" spans="1:14" ht="18" customHeight="1" x14ac:dyDescent="0.25">
      <c r="A27" s="367"/>
      <c r="B27" s="403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5"/>
    </row>
    <row r="28" spans="1:14" ht="18" customHeight="1" x14ac:dyDescent="0.25">
      <c r="A28" s="367"/>
      <c r="B28" s="403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5"/>
    </row>
    <row r="29" spans="1:14" ht="18" customHeight="1" x14ac:dyDescent="0.25">
      <c r="B29" s="406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8"/>
    </row>
  </sheetData>
  <sheetProtection algorithmName="SHA-512" hashValue="HDwKkaF62/RBtNVsZ0nSos6JvjdfSLd/w6hJUpTaOwrJp/3ghLSaUmFbm7CaNoGHyr1eHWMu3WvE3L8wS1ub+A==" saltValue="GDUCk9k1WM4ysLjelcSKIA==" spinCount="100000" sheet="1" objects="1" scenarios="1"/>
  <mergeCells count="7">
    <mergeCell ref="B25:N29"/>
    <mergeCell ref="B5:B6"/>
    <mergeCell ref="C5:E5"/>
    <mergeCell ref="F5:H5"/>
    <mergeCell ref="I5:K5"/>
    <mergeCell ref="L5:N5"/>
    <mergeCell ref="C21:N23"/>
  </mergeCells>
  <conditionalFormatting sqref="C7:F19 I7:I19 L7:L19">
    <cfRule type="cellIs" dxfId="56" priority="4" operator="equal">
      <formula>0</formula>
    </cfRule>
  </conditionalFormatting>
  <conditionalFormatting sqref="C21:N23">
    <cfRule type="notContainsBlanks" dxfId="55" priority="5">
      <formula>LEN(TRIM(C21))&gt;0</formula>
    </cfRule>
  </conditionalFormatting>
  <conditionalFormatting sqref="G20">
    <cfRule type="containsText" dxfId="54" priority="3" operator="containsText" text="XX">
      <formula>NOT(ISERROR(SEARCH("XX",G20)))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2" orientation="landscape" r:id="rId1"/>
  <headerFooter>
    <oddHeader>&amp;L&amp;G</oddHeader>
    <oddFooter>&amp;R&amp;"Carlito,Negrita"Aula Edad&amp;"Carlito,Normal",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5" tint="0.79998168889431442"/>
    <pageSetUpPr fitToPage="1"/>
  </sheetPr>
  <dimension ref="A1:Z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39" style="9" customWidth="1"/>
    <col min="3" max="14" width="7.28515625" style="9" customWidth="1"/>
    <col min="15" max="16384" width="11.42578125" style="9"/>
  </cols>
  <sheetData>
    <row r="1" spans="1:26" ht="18" customHeight="1" x14ac:dyDescent="0.3">
      <c r="A1" s="367">
        <v>1</v>
      </c>
      <c r="B1" s="88" t="s">
        <v>133</v>
      </c>
      <c r="C1" s="220"/>
      <c r="D1" s="220"/>
    </row>
    <row r="2" spans="1:26" ht="26.25" x14ac:dyDescent="0.4">
      <c r="A2" s="367">
        <v>2</v>
      </c>
      <c r="B2" s="221" t="s">
        <v>137</v>
      </c>
      <c r="C2" s="220"/>
      <c r="D2" s="220"/>
    </row>
    <row r="3" spans="1:26" ht="18" customHeight="1" x14ac:dyDescent="0.3">
      <c r="A3" s="367">
        <v>3</v>
      </c>
      <c r="B3" s="88" t="s">
        <v>115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26" ht="19.5" thickBot="1" x14ac:dyDescent="0.35">
      <c r="A4" s="367">
        <v>4</v>
      </c>
      <c r="B4" s="365" t="s">
        <v>869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22.5" customHeight="1" thickTop="1" x14ac:dyDescent="0.25">
      <c r="A5" s="367">
        <v>5</v>
      </c>
      <c r="B5" s="410" t="s">
        <v>815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26" ht="30" customHeight="1" thickBot="1" x14ac:dyDescent="0.3">
      <c r="A6" s="367">
        <v>6</v>
      </c>
      <c r="B6" s="411"/>
      <c r="C6" s="222" t="s">
        <v>0</v>
      </c>
      <c r="D6" s="66" t="s">
        <v>120</v>
      </c>
      <c r="E6" s="65" t="s">
        <v>121</v>
      </c>
      <c r="F6" s="207" t="s">
        <v>0</v>
      </c>
      <c r="G6" s="223" t="s">
        <v>120</v>
      </c>
      <c r="H6" s="224" t="s">
        <v>121</v>
      </c>
      <c r="I6" s="225" t="s">
        <v>0</v>
      </c>
      <c r="J6" s="223" t="s">
        <v>120</v>
      </c>
      <c r="K6" s="224" t="s">
        <v>121</v>
      </c>
      <c r="L6" s="226" t="s">
        <v>0</v>
      </c>
      <c r="M6" s="223" t="s">
        <v>120</v>
      </c>
      <c r="N6" s="227" t="s">
        <v>121</v>
      </c>
    </row>
    <row r="7" spans="1:26" ht="24.75" customHeight="1" thickTop="1" thickBot="1" x14ac:dyDescent="0.3">
      <c r="A7" s="367">
        <v>7</v>
      </c>
      <c r="B7" s="228" t="s">
        <v>861</v>
      </c>
      <c r="C7" s="144">
        <f>+D7+E7</f>
        <v>0</v>
      </c>
      <c r="D7" s="146">
        <f>+G7+J7+M7</f>
        <v>0</v>
      </c>
      <c r="E7" s="229">
        <f>+H7+K7+N7</f>
        <v>0</v>
      </c>
      <c r="F7" s="230">
        <f>+G7+H7</f>
        <v>0</v>
      </c>
      <c r="G7" s="259"/>
      <c r="H7" s="260"/>
      <c r="I7" s="230">
        <f>+J7+K7</f>
        <v>0</v>
      </c>
      <c r="J7" s="259"/>
      <c r="K7" s="260"/>
      <c r="L7" s="229">
        <f>+M7+N7</f>
        <v>0</v>
      </c>
      <c r="M7" s="259"/>
      <c r="N7" s="267"/>
    </row>
    <row r="8" spans="1:26" ht="24.75" customHeight="1" x14ac:dyDescent="0.25">
      <c r="A8" s="367">
        <v>8</v>
      </c>
      <c r="B8" s="231" t="s">
        <v>862</v>
      </c>
      <c r="C8" s="345">
        <f>D8+E8</f>
        <v>0</v>
      </c>
      <c r="D8" s="346">
        <f>G8+J8+M8</f>
        <v>0</v>
      </c>
      <c r="E8" s="347">
        <f>+H8+K8+N8</f>
        <v>0</v>
      </c>
      <c r="F8" s="210">
        <f>+G8+H8</f>
        <v>0</v>
      </c>
      <c r="G8" s="348"/>
      <c r="H8" s="349"/>
      <c r="I8" s="210">
        <f>+J8+K8</f>
        <v>0</v>
      </c>
      <c r="J8" s="348"/>
      <c r="K8" s="349"/>
      <c r="L8" s="162">
        <f>+M8+N8</f>
        <v>0</v>
      </c>
      <c r="M8" s="348"/>
      <c r="N8" s="306"/>
    </row>
    <row r="9" spans="1:26" ht="24.75" customHeight="1" x14ac:dyDescent="0.25">
      <c r="A9" s="367">
        <v>9</v>
      </c>
      <c r="B9" s="234" t="s">
        <v>863</v>
      </c>
      <c r="C9" s="102">
        <f t="shared" ref="C9:C12" si="0">D9+E9</f>
        <v>0</v>
      </c>
      <c r="D9" s="111">
        <f>G9+J9+M9</f>
        <v>0</v>
      </c>
      <c r="E9" s="192">
        <f>+H9+K9+N9</f>
        <v>0</v>
      </c>
      <c r="F9" s="186">
        <f t="shared" ref="F9:F12" si="1">+G9+H9</f>
        <v>0</v>
      </c>
      <c r="G9" s="278"/>
      <c r="H9" s="279"/>
      <c r="I9" s="186">
        <f t="shared" ref="I9:I12" si="2">+J9+K9</f>
        <v>0</v>
      </c>
      <c r="J9" s="278"/>
      <c r="K9" s="279"/>
      <c r="L9" s="192">
        <f t="shared" ref="L9:L12" si="3">+M9+N9</f>
        <v>0</v>
      </c>
      <c r="M9" s="278"/>
      <c r="N9" s="283"/>
    </row>
    <row r="10" spans="1:26" ht="24.75" customHeight="1" x14ac:dyDescent="0.25">
      <c r="A10" s="367">
        <v>10</v>
      </c>
      <c r="B10" s="234" t="s">
        <v>864</v>
      </c>
      <c r="C10" s="102">
        <f t="shared" si="0"/>
        <v>0</v>
      </c>
      <c r="D10" s="111">
        <f>G10+J10+M10</f>
        <v>0</v>
      </c>
      <c r="E10" s="192">
        <f>+H10+K10+N10</f>
        <v>0</v>
      </c>
      <c r="F10" s="186">
        <f t="shared" si="1"/>
        <v>0</v>
      </c>
      <c r="G10" s="278"/>
      <c r="H10" s="279"/>
      <c r="I10" s="186">
        <f t="shared" si="2"/>
        <v>0</v>
      </c>
      <c r="J10" s="278"/>
      <c r="K10" s="279"/>
      <c r="L10" s="192">
        <f t="shared" si="3"/>
        <v>0</v>
      </c>
      <c r="M10" s="278"/>
      <c r="N10" s="283"/>
    </row>
    <row r="11" spans="1:26" ht="24.75" customHeight="1" x14ac:dyDescent="0.25">
      <c r="A11" s="367">
        <v>11</v>
      </c>
      <c r="B11" s="234" t="s">
        <v>842</v>
      </c>
      <c r="C11" s="102">
        <f t="shared" si="0"/>
        <v>0</v>
      </c>
      <c r="D11" s="111">
        <f>G11+J11+M11</f>
        <v>0</v>
      </c>
      <c r="E11" s="192">
        <f>+H11+K11+N11</f>
        <v>0</v>
      </c>
      <c r="F11" s="186">
        <f t="shared" si="1"/>
        <v>0</v>
      </c>
      <c r="G11" s="278"/>
      <c r="H11" s="279"/>
      <c r="I11" s="186">
        <f t="shared" si="2"/>
        <v>0</v>
      </c>
      <c r="J11" s="278"/>
      <c r="K11" s="279"/>
      <c r="L11" s="192">
        <f t="shared" si="3"/>
        <v>0</v>
      </c>
      <c r="M11" s="278"/>
      <c r="N11" s="283"/>
    </row>
    <row r="12" spans="1:26" ht="24.75" customHeight="1" thickBot="1" x14ac:dyDescent="0.3">
      <c r="A12" s="367">
        <v>12</v>
      </c>
      <c r="B12" s="237" t="s">
        <v>865</v>
      </c>
      <c r="C12" s="235">
        <f t="shared" si="0"/>
        <v>0</v>
      </c>
      <c r="D12" s="236">
        <f>G12+J12+M12</f>
        <v>0</v>
      </c>
      <c r="E12" s="233">
        <f>+H12+K12+N12</f>
        <v>0</v>
      </c>
      <c r="F12" s="232">
        <f t="shared" si="1"/>
        <v>0</v>
      </c>
      <c r="G12" s="261"/>
      <c r="H12" s="262"/>
      <c r="I12" s="232">
        <f t="shared" si="2"/>
        <v>0</v>
      </c>
      <c r="J12" s="261"/>
      <c r="K12" s="262"/>
      <c r="L12" s="233">
        <f t="shared" si="3"/>
        <v>0</v>
      </c>
      <c r="M12" s="261"/>
      <c r="N12" s="268"/>
    </row>
    <row r="13" spans="1:26" ht="24.75" customHeight="1" thickBot="1" x14ac:dyDescent="0.3">
      <c r="A13" s="367">
        <v>13</v>
      </c>
      <c r="B13" s="238" t="s">
        <v>866</v>
      </c>
      <c r="C13" s="239">
        <f>+D13+E13</f>
        <v>0</v>
      </c>
      <c r="D13" s="240">
        <f>((D7+D8+D9)-(D10+D11+D12))</f>
        <v>0</v>
      </c>
      <c r="E13" s="241">
        <f>((E7+E8+E9)-(E10+E11+E12))</f>
        <v>0</v>
      </c>
      <c r="F13" s="242">
        <f>+G13+H13</f>
        <v>0</v>
      </c>
      <c r="G13" s="240">
        <f>((G7+G8+G9)-(G10+G11+G12))</f>
        <v>0</v>
      </c>
      <c r="H13" s="243">
        <f>((H7+H8+H9)-(H10+H11+H12))</f>
        <v>0</v>
      </c>
      <c r="I13" s="242">
        <f>+J13+K13</f>
        <v>0</v>
      </c>
      <c r="J13" s="240">
        <f>((J7+J8+J9)-(J10+J11+J12))</f>
        <v>0</v>
      </c>
      <c r="K13" s="243">
        <f>((K7+K8+K9)-(K10+K11+K12))</f>
        <v>0</v>
      </c>
      <c r="L13" s="241">
        <f>+M13+N13</f>
        <v>0</v>
      </c>
      <c r="M13" s="240">
        <f>((M7+M8+M9)-(M10+M11+M12))</f>
        <v>0</v>
      </c>
      <c r="N13" s="241">
        <f>((N7+N8+N9)-(N10+N11+N12))</f>
        <v>0</v>
      </c>
    </row>
    <row r="14" spans="1:26" ht="24.75" customHeight="1" x14ac:dyDescent="0.25">
      <c r="A14" s="367">
        <v>14</v>
      </c>
      <c r="B14" s="271" t="s">
        <v>867</v>
      </c>
      <c r="C14" s="162">
        <f t="shared" ref="C14:C15" si="4">D14+E14</f>
        <v>0</v>
      </c>
      <c r="D14" s="98">
        <f>G14+J14+M14</f>
        <v>0</v>
      </c>
      <c r="E14" s="162">
        <f>+H14+K14+N14</f>
        <v>0</v>
      </c>
      <c r="F14" s="210">
        <f t="shared" ref="F14:F15" si="5">+G14+H14</f>
        <v>0</v>
      </c>
      <c r="G14" s="263"/>
      <c r="H14" s="264"/>
      <c r="I14" s="210">
        <f t="shared" ref="I14:I15" si="6">+J14+K14</f>
        <v>0</v>
      </c>
      <c r="J14" s="263"/>
      <c r="K14" s="264"/>
      <c r="L14" s="162">
        <f t="shared" ref="L14:L15" si="7">+M14+N14</f>
        <v>0</v>
      </c>
      <c r="M14" s="263"/>
      <c r="N14" s="269"/>
    </row>
    <row r="15" spans="1:26" ht="24.75" customHeight="1" thickBot="1" x14ac:dyDescent="0.3">
      <c r="A15" s="367">
        <v>15</v>
      </c>
      <c r="B15" s="272" t="s">
        <v>868</v>
      </c>
      <c r="C15" s="215">
        <f t="shared" si="4"/>
        <v>0</v>
      </c>
      <c r="D15" s="214">
        <f>G15+J15+M15</f>
        <v>0</v>
      </c>
      <c r="E15" s="215">
        <f>+H15+K15+N15</f>
        <v>0</v>
      </c>
      <c r="F15" s="216">
        <f t="shared" si="5"/>
        <v>0</v>
      </c>
      <c r="G15" s="265"/>
      <c r="H15" s="266"/>
      <c r="I15" s="216">
        <f t="shared" si="6"/>
        <v>0</v>
      </c>
      <c r="J15" s="265"/>
      <c r="K15" s="266"/>
      <c r="L15" s="215">
        <f t="shared" si="7"/>
        <v>0</v>
      </c>
      <c r="M15" s="265"/>
      <c r="N15" s="270"/>
    </row>
    <row r="16" spans="1:26" ht="15.75" customHeight="1" thickTop="1" x14ac:dyDescent="0.25">
      <c r="A16" s="367">
        <v>16</v>
      </c>
      <c r="B16" s="273"/>
      <c r="C16" s="162"/>
      <c r="D16" s="162"/>
      <c r="E16" s="162"/>
      <c r="F16" s="162"/>
      <c r="G16" s="244" t="str">
        <f>IF((G14+G15)=G13,"","XX")</f>
        <v/>
      </c>
      <c r="H16" s="244" t="str">
        <f>IF((H14+H15)=H13,"","XX")</f>
        <v/>
      </c>
      <c r="I16" s="244"/>
      <c r="J16" s="244" t="str">
        <f>IF((J14+J15)=J13,"","XX")</f>
        <v/>
      </c>
      <c r="K16" s="244" t="str">
        <f>IF((K14+K15)=K13,"","XX")</f>
        <v/>
      </c>
      <c r="L16" s="244"/>
      <c r="M16" s="244" t="str">
        <f>IF((M14+M15)=M13,"","XX")</f>
        <v/>
      </c>
      <c r="N16" s="244" t="str">
        <f>IF((N14+N15)=N13,"","XX")</f>
        <v/>
      </c>
      <c r="O16" s="162"/>
      <c r="P16" s="245"/>
    </row>
    <row r="17" spans="1:14" ht="15" customHeight="1" x14ac:dyDescent="0.25">
      <c r="A17" s="367">
        <v>17</v>
      </c>
      <c r="B17" s="274"/>
      <c r="C17" s="409" t="str">
        <f>IF(OR(G16="XX",H16="XX",J16="XX",K16="XX",M16="XX",N16="XX"),"¡VERIFICAR LOS DATOS!.
La MATRÍCULA FINAL y el desglose de APROBADOS y APLAZADOS, no coinciden.","")</f>
        <v/>
      </c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</row>
    <row r="18" spans="1:14" ht="24.75" customHeight="1" x14ac:dyDescent="0.25">
      <c r="A18" s="367">
        <v>18</v>
      </c>
      <c r="B18" s="12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</row>
    <row r="19" spans="1:14" x14ac:dyDescent="0.25">
      <c r="A19" s="367">
        <v>19</v>
      </c>
      <c r="B19" s="128" t="s">
        <v>103</v>
      </c>
    </row>
    <row r="20" spans="1:14" ht="21" customHeight="1" x14ac:dyDescent="0.25">
      <c r="A20" s="367">
        <v>20</v>
      </c>
      <c r="B20" s="400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2"/>
    </row>
    <row r="21" spans="1:14" ht="21" customHeight="1" x14ac:dyDescent="0.25">
      <c r="B21" s="403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5"/>
    </row>
    <row r="22" spans="1:14" ht="21" customHeight="1" x14ac:dyDescent="0.25"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5"/>
    </row>
    <row r="23" spans="1:14" ht="21" customHeight="1" x14ac:dyDescent="0.25">
      <c r="B23" s="403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5"/>
    </row>
    <row r="24" spans="1:14" ht="21" customHeight="1" x14ac:dyDescent="0.25"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8"/>
    </row>
  </sheetData>
  <sheetProtection algorithmName="SHA-512" hashValue="T7yE/Ws3m5xJhu/Mxe9XiCvD3tHfy0oTnheFrDmBGJC4S89sht7jZQAZpftNSR/rWRb5GOKb4Os7ToQomgpuYg==" saltValue="N7WEGxhD1F30EyPb6V88wQ==" spinCount="100000" sheet="1" objects="1" scenarios="1"/>
  <mergeCells count="7">
    <mergeCell ref="C17:N18"/>
    <mergeCell ref="B20:N24"/>
    <mergeCell ref="B5:B6"/>
    <mergeCell ref="C5:E5"/>
    <mergeCell ref="F5:H5"/>
    <mergeCell ref="I5:K5"/>
    <mergeCell ref="L5:N5"/>
  </mergeCells>
  <conditionalFormatting sqref="C17">
    <cfRule type="containsText" dxfId="53" priority="1" operator="containsText" text="MATRÍCULA">
      <formula>NOT(ISERROR(SEARCH("MATRÍCULA",C17)))</formula>
    </cfRule>
  </conditionalFormatting>
  <conditionalFormatting sqref="G13:H13 J13:K13 M13:N13">
    <cfRule type="cellIs" dxfId="52" priority="3" operator="equal">
      <formula>0</formula>
    </cfRule>
  </conditionalFormatting>
  <conditionalFormatting sqref="G16:N16">
    <cfRule type="cellIs" dxfId="51" priority="5" operator="equal">
      <formula>"X"</formula>
    </cfRule>
    <cfRule type="cellIs" dxfId="50" priority="6" operator="equal">
      <formula>0</formula>
    </cfRule>
  </conditionalFormatting>
  <conditionalFormatting sqref="I7:I15 L7:L15 C7:F16">
    <cfRule type="cellIs" dxfId="49" priority="2" operator="equal">
      <formula>0</formula>
    </cfRule>
  </conditionalFormatting>
  <conditionalFormatting sqref="O16">
    <cfRule type="cellIs" dxfId="48" priority="4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orientation="landscape" r:id="rId1"/>
  <headerFooter>
    <oddHeader>&amp;L&amp;G</oddHeader>
    <oddFooter>&amp;R&amp;"Carlito,Negrita"Aula Edad&amp;"Carlito,Normal",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B160-44AC-4F6D-A56A-4B85E04A633E}">
  <sheetPr codeName="Hoja18">
    <tabColor theme="5" tint="0.79998168889431442"/>
    <pageSetUpPr fitToPage="1"/>
  </sheetPr>
  <dimension ref="A1:N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44.42578125" style="9" customWidth="1"/>
    <col min="3" max="14" width="7.7109375" style="9" customWidth="1"/>
    <col min="15" max="16384" width="11.42578125" style="9"/>
  </cols>
  <sheetData>
    <row r="1" spans="1:14" ht="18" customHeight="1" x14ac:dyDescent="0.3">
      <c r="A1" s="367">
        <v>1</v>
      </c>
      <c r="B1" s="88" t="s">
        <v>134</v>
      </c>
      <c r="C1" s="220"/>
      <c r="D1" s="220"/>
    </row>
    <row r="2" spans="1:14" ht="26.25" x14ac:dyDescent="0.4">
      <c r="A2" s="367">
        <v>2</v>
      </c>
      <c r="B2" s="221" t="s">
        <v>137</v>
      </c>
      <c r="C2" s="220"/>
      <c r="D2" s="220"/>
    </row>
    <row r="3" spans="1:14" ht="18" customHeight="1" x14ac:dyDescent="0.3">
      <c r="A3" s="367">
        <v>3</v>
      </c>
      <c r="B3" s="88" t="s">
        <v>880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19.5" thickBot="1" x14ac:dyDescent="0.35">
      <c r="A4" s="367">
        <v>4</v>
      </c>
      <c r="B4" s="365" t="s">
        <v>869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4" ht="22.5" customHeight="1" thickTop="1" x14ac:dyDescent="0.25">
      <c r="A5" s="367">
        <v>5</v>
      </c>
      <c r="B5" s="417" t="s">
        <v>882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14" ht="32.25" customHeight="1" thickBot="1" x14ac:dyDescent="0.3">
      <c r="A6" s="367">
        <v>6</v>
      </c>
      <c r="B6" s="418"/>
      <c r="C6" s="205" t="s">
        <v>0</v>
      </c>
      <c r="D6" s="66" t="s">
        <v>120</v>
      </c>
      <c r="E6" s="206" t="s">
        <v>121</v>
      </c>
      <c r="F6" s="207" t="s">
        <v>0</v>
      </c>
      <c r="G6" s="66" t="s">
        <v>120</v>
      </c>
      <c r="H6" s="208" t="s">
        <v>121</v>
      </c>
      <c r="I6" s="207" t="s">
        <v>0</v>
      </c>
      <c r="J6" s="66" t="s">
        <v>120</v>
      </c>
      <c r="K6" s="208" t="s">
        <v>121</v>
      </c>
      <c r="L6" s="206" t="s">
        <v>0</v>
      </c>
      <c r="M6" s="66" t="s">
        <v>120</v>
      </c>
      <c r="N6" s="206" t="s">
        <v>121</v>
      </c>
    </row>
    <row r="7" spans="1:14" ht="23.25" customHeight="1" thickTop="1" x14ac:dyDescent="0.25">
      <c r="A7" s="367">
        <v>7</v>
      </c>
      <c r="B7" s="292" t="s">
        <v>884</v>
      </c>
      <c r="C7" s="102">
        <f t="shared" ref="C7:C18" si="0">D7+E7</f>
        <v>0</v>
      </c>
      <c r="D7" s="111">
        <f t="shared" ref="D7:D18" si="1">G7+J7+M7</f>
        <v>0</v>
      </c>
      <c r="E7" s="192">
        <f t="shared" ref="E7:E18" si="2">+H7+K7+N7</f>
        <v>0</v>
      </c>
      <c r="F7" s="186">
        <f t="shared" ref="F7:F18" si="3">+G7+H7</f>
        <v>0</v>
      </c>
      <c r="G7" s="278"/>
      <c r="H7" s="279"/>
      <c r="I7" s="186">
        <f t="shared" ref="I7:I18" si="4">+J7+K7</f>
        <v>0</v>
      </c>
      <c r="J7" s="278"/>
      <c r="K7" s="279"/>
      <c r="L7" s="186">
        <f t="shared" ref="L7:L18" si="5">+M7+N7</f>
        <v>0</v>
      </c>
      <c r="M7" s="278"/>
      <c r="N7" s="283"/>
    </row>
    <row r="8" spans="1:14" ht="23.25" customHeight="1" x14ac:dyDescent="0.25">
      <c r="A8" s="367">
        <v>8</v>
      </c>
      <c r="B8" s="292" t="s">
        <v>885</v>
      </c>
      <c r="C8" s="102">
        <f t="shared" si="0"/>
        <v>0</v>
      </c>
      <c r="D8" s="111">
        <f t="shared" si="1"/>
        <v>0</v>
      </c>
      <c r="E8" s="192">
        <f t="shared" si="2"/>
        <v>0</v>
      </c>
      <c r="F8" s="186">
        <f t="shared" si="3"/>
        <v>0</v>
      </c>
      <c r="G8" s="278"/>
      <c r="H8" s="279"/>
      <c r="I8" s="186">
        <f t="shared" si="4"/>
        <v>0</v>
      </c>
      <c r="J8" s="278"/>
      <c r="K8" s="279"/>
      <c r="L8" s="186">
        <f t="shared" si="5"/>
        <v>0</v>
      </c>
      <c r="M8" s="278"/>
      <c r="N8" s="283"/>
    </row>
    <row r="9" spans="1:14" ht="23.25" customHeight="1" x14ac:dyDescent="0.25">
      <c r="A9" s="367">
        <v>9</v>
      </c>
      <c r="B9" s="292" t="s">
        <v>886</v>
      </c>
      <c r="C9" s="102">
        <f t="shared" si="0"/>
        <v>0</v>
      </c>
      <c r="D9" s="111">
        <f t="shared" si="1"/>
        <v>0</v>
      </c>
      <c r="E9" s="192">
        <f t="shared" si="2"/>
        <v>0</v>
      </c>
      <c r="F9" s="186">
        <f t="shared" si="3"/>
        <v>0</v>
      </c>
      <c r="G9" s="278"/>
      <c r="H9" s="279"/>
      <c r="I9" s="186">
        <f t="shared" si="4"/>
        <v>0</v>
      </c>
      <c r="J9" s="278"/>
      <c r="K9" s="279"/>
      <c r="L9" s="186">
        <f t="shared" si="5"/>
        <v>0</v>
      </c>
      <c r="M9" s="278"/>
      <c r="N9" s="283"/>
    </row>
    <row r="10" spans="1:14" ht="23.25" customHeight="1" x14ac:dyDescent="0.25">
      <c r="A10" s="367">
        <v>10</v>
      </c>
      <c r="B10" s="292" t="s">
        <v>887</v>
      </c>
      <c r="C10" s="102">
        <f t="shared" si="0"/>
        <v>0</v>
      </c>
      <c r="D10" s="111">
        <f t="shared" si="1"/>
        <v>0</v>
      </c>
      <c r="E10" s="192">
        <f t="shared" si="2"/>
        <v>0</v>
      </c>
      <c r="F10" s="186">
        <f t="shared" si="3"/>
        <v>0</v>
      </c>
      <c r="G10" s="278"/>
      <c r="H10" s="279"/>
      <c r="I10" s="186">
        <f t="shared" si="4"/>
        <v>0</v>
      </c>
      <c r="J10" s="278"/>
      <c r="K10" s="279"/>
      <c r="L10" s="186">
        <f t="shared" si="5"/>
        <v>0</v>
      </c>
      <c r="M10" s="278"/>
      <c r="N10" s="283"/>
    </row>
    <row r="11" spans="1:14" ht="23.25" customHeight="1" x14ac:dyDescent="0.25">
      <c r="A11" s="367">
        <v>11</v>
      </c>
      <c r="B11" s="292" t="s">
        <v>871</v>
      </c>
      <c r="C11" s="102">
        <f t="shared" si="0"/>
        <v>0</v>
      </c>
      <c r="D11" s="111">
        <f t="shared" si="1"/>
        <v>0</v>
      </c>
      <c r="E11" s="192">
        <f t="shared" si="2"/>
        <v>0</v>
      </c>
      <c r="F11" s="186">
        <f t="shared" si="3"/>
        <v>0</v>
      </c>
      <c r="G11" s="278"/>
      <c r="H11" s="279"/>
      <c r="I11" s="186">
        <f t="shared" si="4"/>
        <v>0</v>
      </c>
      <c r="J11" s="278"/>
      <c r="K11" s="279"/>
      <c r="L11" s="186">
        <f t="shared" si="5"/>
        <v>0</v>
      </c>
      <c r="M11" s="278"/>
      <c r="N11" s="283"/>
    </row>
    <row r="12" spans="1:14" ht="23.25" customHeight="1" x14ac:dyDescent="0.25">
      <c r="A12" s="367">
        <v>12</v>
      </c>
      <c r="B12" s="292" t="s">
        <v>872</v>
      </c>
      <c r="C12" s="102">
        <f t="shared" si="0"/>
        <v>0</v>
      </c>
      <c r="D12" s="111">
        <f t="shared" si="1"/>
        <v>0</v>
      </c>
      <c r="E12" s="192">
        <f t="shared" si="2"/>
        <v>0</v>
      </c>
      <c r="F12" s="186">
        <f t="shared" si="3"/>
        <v>0</v>
      </c>
      <c r="G12" s="278"/>
      <c r="H12" s="279"/>
      <c r="I12" s="186">
        <f t="shared" si="4"/>
        <v>0</v>
      </c>
      <c r="J12" s="278"/>
      <c r="K12" s="279"/>
      <c r="L12" s="186">
        <f t="shared" si="5"/>
        <v>0</v>
      </c>
      <c r="M12" s="278"/>
      <c r="N12" s="283"/>
    </row>
    <row r="13" spans="1:14" ht="23.25" customHeight="1" x14ac:dyDescent="0.25">
      <c r="A13" s="367">
        <v>13</v>
      </c>
      <c r="B13" s="292" t="s">
        <v>873</v>
      </c>
      <c r="C13" s="102">
        <f t="shared" si="0"/>
        <v>0</v>
      </c>
      <c r="D13" s="111">
        <f t="shared" si="1"/>
        <v>0</v>
      </c>
      <c r="E13" s="192">
        <f t="shared" si="2"/>
        <v>0</v>
      </c>
      <c r="F13" s="186">
        <f t="shared" si="3"/>
        <v>0</v>
      </c>
      <c r="G13" s="278"/>
      <c r="H13" s="279"/>
      <c r="I13" s="186">
        <f t="shared" si="4"/>
        <v>0</v>
      </c>
      <c r="J13" s="278"/>
      <c r="K13" s="279"/>
      <c r="L13" s="186">
        <f t="shared" si="5"/>
        <v>0</v>
      </c>
      <c r="M13" s="278"/>
      <c r="N13" s="283"/>
    </row>
    <row r="14" spans="1:14" ht="23.25" customHeight="1" x14ac:dyDescent="0.25">
      <c r="A14" s="367">
        <v>14</v>
      </c>
      <c r="B14" s="292" t="s">
        <v>874</v>
      </c>
      <c r="C14" s="102">
        <f t="shared" si="0"/>
        <v>0</v>
      </c>
      <c r="D14" s="111">
        <f t="shared" si="1"/>
        <v>0</v>
      </c>
      <c r="E14" s="192">
        <f t="shared" si="2"/>
        <v>0</v>
      </c>
      <c r="F14" s="186">
        <f t="shared" si="3"/>
        <v>0</v>
      </c>
      <c r="G14" s="278"/>
      <c r="H14" s="279"/>
      <c r="I14" s="186">
        <f t="shared" si="4"/>
        <v>0</v>
      </c>
      <c r="J14" s="278"/>
      <c r="K14" s="279"/>
      <c r="L14" s="186">
        <f t="shared" si="5"/>
        <v>0</v>
      </c>
      <c r="M14" s="278"/>
      <c r="N14" s="283"/>
    </row>
    <row r="15" spans="1:14" ht="23.25" customHeight="1" x14ac:dyDescent="0.25">
      <c r="A15" s="367">
        <v>15</v>
      </c>
      <c r="B15" s="292" t="s">
        <v>875</v>
      </c>
      <c r="C15" s="102">
        <f t="shared" si="0"/>
        <v>0</v>
      </c>
      <c r="D15" s="111">
        <f t="shared" si="1"/>
        <v>0</v>
      </c>
      <c r="E15" s="192">
        <f t="shared" si="2"/>
        <v>0</v>
      </c>
      <c r="F15" s="186">
        <f t="shared" si="3"/>
        <v>0</v>
      </c>
      <c r="G15" s="278"/>
      <c r="H15" s="279"/>
      <c r="I15" s="186">
        <f t="shared" si="4"/>
        <v>0</v>
      </c>
      <c r="J15" s="278"/>
      <c r="K15" s="279"/>
      <c r="L15" s="186">
        <f t="shared" si="5"/>
        <v>0</v>
      </c>
      <c r="M15" s="278"/>
      <c r="N15" s="283"/>
    </row>
    <row r="16" spans="1:14" ht="23.25" customHeight="1" x14ac:dyDescent="0.25">
      <c r="A16" s="367">
        <v>16</v>
      </c>
      <c r="B16" s="292" t="s">
        <v>876</v>
      </c>
      <c r="C16" s="102">
        <f t="shared" si="0"/>
        <v>0</v>
      </c>
      <c r="D16" s="111">
        <f t="shared" si="1"/>
        <v>0</v>
      </c>
      <c r="E16" s="192">
        <f t="shared" si="2"/>
        <v>0</v>
      </c>
      <c r="F16" s="186">
        <f t="shared" si="3"/>
        <v>0</v>
      </c>
      <c r="G16" s="278"/>
      <c r="H16" s="279"/>
      <c r="I16" s="186">
        <f t="shared" si="4"/>
        <v>0</v>
      </c>
      <c r="J16" s="278"/>
      <c r="K16" s="279"/>
      <c r="L16" s="186">
        <f t="shared" si="5"/>
        <v>0</v>
      </c>
      <c r="M16" s="278"/>
      <c r="N16" s="283"/>
    </row>
    <row r="17" spans="1:14" ht="23.25" customHeight="1" x14ac:dyDescent="0.25">
      <c r="A17" s="367">
        <v>17</v>
      </c>
      <c r="B17" s="292" t="s">
        <v>877</v>
      </c>
      <c r="C17" s="102">
        <f t="shared" si="0"/>
        <v>0</v>
      </c>
      <c r="D17" s="111">
        <f t="shared" si="1"/>
        <v>0</v>
      </c>
      <c r="E17" s="192">
        <f t="shared" si="2"/>
        <v>0</v>
      </c>
      <c r="F17" s="186">
        <f t="shared" si="3"/>
        <v>0</v>
      </c>
      <c r="G17" s="278"/>
      <c r="H17" s="279"/>
      <c r="I17" s="186">
        <f t="shared" si="4"/>
        <v>0</v>
      </c>
      <c r="J17" s="278"/>
      <c r="K17" s="279"/>
      <c r="L17" s="186">
        <f t="shared" si="5"/>
        <v>0</v>
      </c>
      <c r="M17" s="278"/>
      <c r="N17" s="283"/>
    </row>
    <row r="18" spans="1:14" ht="23.25" customHeight="1" thickBot="1" x14ac:dyDescent="0.3">
      <c r="A18" s="367">
        <v>18</v>
      </c>
      <c r="B18" s="364" t="s">
        <v>879</v>
      </c>
      <c r="C18" s="126">
        <f t="shared" si="0"/>
        <v>0</v>
      </c>
      <c r="D18" s="214">
        <f t="shared" si="1"/>
        <v>0</v>
      </c>
      <c r="E18" s="215">
        <f t="shared" si="2"/>
        <v>0</v>
      </c>
      <c r="F18" s="216">
        <f t="shared" si="3"/>
        <v>0</v>
      </c>
      <c r="G18" s="265"/>
      <c r="H18" s="266"/>
      <c r="I18" s="216">
        <f t="shared" si="4"/>
        <v>0</v>
      </c>
      <c r="J18" s="265"/>
      <c r="K18" s="266"/>
      <c r="L18" s="216">
        <f t="shared" si="5"/>
        <v>0</v>
      </c>
      <c r="M18" s="265"/>
      <c r="N18" s="270"/>
    </row>
    <row r="19" spans="1:14" ht="15.75" thickTop="1" x14ac:dyDescent="0.25">
      <c r="A19" s="367">
        <v>19</v>
      </c>
      <c r="B19" s="291"/>
      <c r="F19" s="218"/>
      <c r="G19" s="380" t="str">
        <f>IF(OR(G7&gt;'Cuadro 4'!G13,G8&gt;'Cuadro 4'!G13,G9&gt;'Cuadro 4'!G13,G10&gt;'Cuadro 4'!G13,G11&gt;'Cuadro 4'!G13,G12&gt;'Cuadro 4'!G13,G13&gt;'Cuadro 4'!G13,G14&gt;'Cuadro 4'!G13,G15&gt;'Cuadro 4'!G13,G16&gt;'Cuadro 4'!G13,G17&gt;'Cuadro 4'!G13,G18&gt;'Cuadro 4'!G13),"XXX","")</f>
        <v/>
      </c>
      <c r="H19" s="380" t="str">
        <f>IF(OR(H7&gt;'Cuadro 4'!H13,H8&gt;'Cuadro 4'!H13,H9&gt;'Cuadro 4'!H13,H10&gt;'Cuadro 4'!H13,H11&gt;'Cuadro 4'!H13,H12&gt;'Cuadro 4'!H13,H13&gt;'Cuadro 4'!H13,H14&gt;'Cuadro 4'!H13,H15&gt;'Cuadro 4'!H13,H16&gt;'Cuadro 4'!H13,H17&gt;'Cuadro 4'!H13,H18&gt;'Cuadro 4'!H13),"XXX","")</f>
        <v/>
      </c>
      <c r="J19" s="380" t="str">
        <f>IF(OR(J7&gt;'Cuadro 4'!J13,J8&gt;'Cuadro 4'!J13,J9&gt;'Cuadro 4'!J13,J10&gt;'Cuadro 4'!J13,J11&gt;'Cuadro 4'!J13,J12&gt;'Cuadro 4'!J13,J13&gt;'Cuadro 4'!J13,J14&gt;'Cuadro 4'!J13,J15&gt;'Cuadro 4'!J13,J16&gt;'Cuadro 4'!J13,J17&gt;'Cuadro 4'!J13,J18&gt;'Cuadro 4'!J13),"XXX","")</f>
        <v/>
      </c>
      <c r="K19" s="380" t="str">
        <f>IF(OR(K7&gt;'Cuadro 4'!K13,K8&gt;'Cuadro 4'!K13,K9&gt;'Cuadro 4'!K13,K10&gt;'Cuadro 4'!K13,K11&gt;'Cuadro 4'!K13,K12&gt;'Cuadro 4'!K13,K13&gt;'Cuadro 4'!K13,K14&gt;'Cuadro 4'!K13,K15&gt;'Cuadro 4'!K13,K16&gt;'Cuadro 4'!K13,K17&gt;'Cuadro 4'!K13,K18&gt;'Cuadro 4'!K13),"XXX","")</f>
        <v/>
      </c>
      <c r="M19" s="380" t="str">
        <f>IF(OR(M7&gt;'Cuadro 4'!M13,M8&gt;'Cuadro 4'!M13,M9&gt;'Cuadro 4'!M13,M10&gt;'Cuadro 4'!M13,M11&gt;'Cuadro 4'!M13,M12&gt;'Cuadro 4'!M13,M13&gt;'Cuadro 4'!M13,M14&gt;'Cuadro 4'!M13,M15&gt;'Cuadro 4'!M13,M16&gt;'Cuadro 4'!M13,M17&gt;'Cuadro 4'!M13,M18&gt;'Cuadro 4'!M13),"XXX","")</f>
        <v/>
      </c>
      <c r="N19" s="380" t="str">
        <f>IF(OR(N7&gt;'Cuadro 4'!N13,N8&gt;'Cuadro 4'!N13,N9&gt;'Cuadro 4'!N13,N10&gt;'Cuadro 4'!N13,N11&gt;'Cuadro 4'!N13,N12&gt;'Cuadro 4'!N13,N13&gt;'Cuadro 4'!N13,N14&gt;'Cuadro 4'!N13,N15&gt;'Cuadro 4'!N13,N16&gt;'Cuadro 4'!N13,N17&gt;'Cuadro 4'!N13,N18&gt;'Cuadro 4'!N13),"XXX","")</f>
        <v/>
      </c>
    </row>
    <row r="20" spans="1:14" ht="17.25" customHeight="1" x14ac:dyDescent="0.25">
      <c r="A20" s="367">
        <v>20</v>
      </c>
      <c r="B20" s="291"/>
      <c r="C20" s="409" t="str">
        <f>IF(OR(G19="XXX",H19="XXX",J19="XXX",K19="XXX",M19="XXX",N19="XXX"),"¡Verificar los datos digitados en alguna de las Asignaturas!.
No pueden ser mayores a lo digitado en MATRÍCULA FINAL en el Cuadro 4.","")</f>
        <v/>
      </c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</row>
    <row r="21" spans="1:14" ht="17.25" customHeight="1" x14ac:dyDescent="0.25">
      <c r="A21" s="367">
        <v>21</v>
      </c>
      <c r="B21" s="127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</row>
    <row r="22" spans="1:14" ht="15.75" x14ac:dyDescent="0.25">
      <c r="A22" s="367">
        <v>22</v>
      </c>
      <c r="B22" s="128" t="s">
        <v>103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4" ht="21" customHeight="1" x14ac:dyDescent="0.25">
      <c r="A23" s="367">
        <v>23</v>
      </c>
      <c r="B23" s="400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2"/>
    </row>
    <row r="24" spans="1:14" ht="21" customHeight="1" x14ac:dyDescent="0.25">
      <c r="A24" s="367"/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5"/>
    </row>
    <row r="25" spans="1:14" ht="21" customHeight="1" x14ac:dyDescent="0.25">
      <c r="A25" s="367"/>
      <c r="B25" s="403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5"/>
    </row>
    <row r="26" spans="1:14" ht="21" customHeight="1" x14ac:dyDescent="0.25">
      <c r="A26" s="367"/>
      <c r="B26" s="403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</row>
    <row r="27" spans="1:14" ht="21" customHeight="1" x14ac:dyDescent="0.25">
      <c r="A27" s="367"/>
      <c r="B27" s="406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8"/>
    </row>
  </sheetData>
  <sheetProtection algorithmName="SHA-512" hashValue="iXRDMHToKu6mrRHb3g7MK5Z/YWny5OyOI+JX7bPxwvNWxMnSe9o1WO7LCRaKlolhNnYwfAuWSkHoI3alr78aTw==" saltValue="jqe5LwoStuyDsvug69MJLg==" spinCount="100000" sheet="1" objects="1" scenarios="1"/>
  <mergeCells count="7">
    <mergeCell ref="B23:N27"/>
    <mergeCell ref="B5:B6"/>
    <mergeCell ref="C5:E5"/>
    <mergeCell ref="F5:H5"/>
    <mergeCell ref="I5:K5"/>
    <mergeCell ref="L5:N5"/>
    <mergeCell ref="C20:N21"/>
  </mergeCells>
  <conditionalFormatting sqref="C20">
    <cfRule type="containsText" dxfId="47" priority="1" operator="containsText" text="MATRÍCULA">
      <formula>NOT(ISERROR(SEARCH("MATRÍCULA",C20)))</formula>
    </cfRule>
  </conditionalFormatting>
  <conditionalFormatting sqref="C7:F18 I7:I18 L7:L18">
    <cfRule type="cellIs" dxfId="46" priority="2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94" orientation="landscape" r:id="rId1"/>
  <headerFooter>
    <oddHeader>&amp;L&amp;G</oddHeader>
    <oddFooter>&amp;R&amp;"Carlito,Negrita"Aula Edad&amp;"Carlito,Normal",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089E-C204-4BF7-92AA-683DE41E9197}">
  <sheetPr codeName="Hoja19">
    <tabColor theme="5" tint="0.79998168889431442"/>
    <pageSetUpPr fitToPage="1"/>
  </sheetPr>
  <dimension ref="A1:N29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5703125" style="64" customWidth="1"/>
    <col min="2" max="2" width="44.42578125" style="9" customWidth="1"/>
    <col min="3" max="14" width="7.7109375" style="9" customWidth="1"/>
    <col min="15" max="16384" width="11.42578125" style="9"/>
  </cols>
  <sheetData>
    <row r="1" spans="1:14" ht="18" customHeight="1" x14ac:dyDescent="0.3">
      <c r="A1" s="367">
        <v>1</v>
      </c>
      <c r="B1" s="88" t="s">
        <v>135</v>
      </c>
      <c r="C1" s="220"/>
      <c r="D1" s="220"/>
    </row>
    <row r="2" spans="1:14" ht="26.25" x14ac:dyDescent="0.4">
      <c r="A2" s="367">
        <v>2</v>
      </c>
      <c r="B2" s="221" t="s">
        <v>137</v>
      </c>
      <c r="C2" s="220"/>
      <c r="D2" s="220"/>
    </row>
    <row r="3" spans="1:14" ht="18" customHeight="1" x14ac:dyDescent="0.3">
      <c r="A3" s="367">
        <v>3</v>
      </c>
      <c r="B3" s="88" t="s">
        <v>881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19.5" thickBot="1" x14ac:dyDescent="0.35">
      <c r="A4" s="367">
        <v>4</v>
      </c>
      <c r="B4" s="365" t="s">
        <v>869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4" ht="22.5" customHeight="1" thickTop="1" x14ac:dyDescent="0.25">
      <c r="A5" s="367">
        <v>5</v>
      </c>
      <c r="B5" s="417" t="s">
        <v>883</v>
      </c>
      <c r="C5" s="412" t="s">
        <v>0</v>
      </c>
      <c r="D5" s="413"/>
      <c r="E5" s="413"/>
      <c r="F5" s="414" t="s">
        <v>117</v>
      </c>
      <c r="G5" s="415"/>
      <c r="H5" s="416"/>
      <c r="I5" s="414" t="s">
        <v>118</v>
      </c>
      <c r="J5" s="415"/>
      <c r="K5" s="416"/>
      <c r="L5" s="415" t="s">
        <v>119</v>
      </c>
      <c r="M5" s="415"/>
      <c r="N5" s="415"/>
    </row>
    <row r="6" spans="1:14" ht="32.25" customHeight="1" thickBot="1" x14ac:dyDescent="0.3">
      <c r="A6" s="367">
        <v>6</v>
      </c>
      <c r="B6" s="418"/>
      <c r="C6" s="205" t="s">
        <v>0</v>
      </c>
      <c r="D6" s="66" t="s">
        <v>120</v>
      </c>
      <c r="E6" s="206" t="s">
        <v>121</v>
      </c>
      <c r="F6" s="207" t="s">
        <v>0</v>
      </c>
      <c r="G6" s="66" t="s">
        <v>120</v>
      </c>
      <c r="H6" s="208" t="s">
        <v>121</v>
      </c>
      <c r="I6" s="207" t="s">
        <v>0</v>
      </c>
      <c r="J6" s="66" t="s">
        <v>120</v>
      </c>
      <c r="K6" s="208" t="s">
        <v>121</v>
      </c>
      <c r="L6" s="206" t="s">
        <v>0</v>
      </c>
      <c r="M6" s="66" t="s">
        <v>120</v>
      </c>
      <c r="N6" s="206" t="s">
        <v>121</v>
      </c>
    </row>
    <row r="7" spans="1:14" ht="23.25" customHeight="1" thickTop="1" x14ac:dyDescent="0.25">
      <c r="A7" s="367">
        <v>7</v>
      </c>
      <c r="B7" s="292" t="s">
        <v>884</v>
      </c>
      <c r="C7" s="96">
        <f t="shared" ref="C7:C19" si="0">D7+E7</f>
        <v>0</v>
      </c>
      <c r="D7" s="98">
        <f>G7+J7+M7</f>
        <v>0</v>
      </c>
      <c r="E7" s="162">
        <f>+H7+K7+N7</f>
        <v>0</v>
      </c>
      <c r="F7" s="210">
        <f t="shared" ref="F7:F19" si="1">+G7+H7</f>
        <v>0</v>
      </c>
      <c r="G7" s="276"/>
      <c r="H7" s="277"/>
      <c r="I7" s="210">
        <f t="shared" ref="I7:I19" si="2">+J7+K7</f>
        <v>0</v>
      </c>
      <c r="J7" s="276"/>
      <c r="K7" s="277"/>
      <c r="L7" s="210">
        <f t="shared" ref="L7:L19" si="3">+M7+N7</f>
        <v>0</v>
      </c>
      <c r="M7" s="276"/>
      <c r="N7" s="282"/>
    </row>
    <row r="8" spans="1:14" ht="23.25" customHeight="1" x14ac:dyDescent="0.25">
      <c r="A8" s="367">
        <v>8</v>
      </c>
      <c r="B8" s="292" t="s">
        <v>885</v>
      </c>
      <c r="C8" s="102">
        <f t="shared" si="0"/>
        <v>0</v>
      </c>
      <c r="D8" s="111">
        <f t="shared" ref="D8:D19" si="4">G8+J8+M8</f>
        <v>0</v>
      </c>
      <c r="E8" s="192">
        <f t="shared" ref="E8:E19" si="5">+H8+K8+N8</f>
        <v>0</v>
      </c>
      <c r="F8" s="186">
        <f t="shared" si="1"/>
        <v>0</v>
      </c>
      <c r="G8" s="278"/>
      <c r="H8" s="279"/>
      <c r="I8" s="186">
        <f t="shared" si="2"/>
        <v>0</v>
      </c>
      <c r="J8" s="278"/>
      <c r="K8" s="279"/>
      <c r="L8" s="186">
        <f t="shared" si="3"/>
        <v>0</v>
      </c>
      <c r="M8" s="278"/>
      <c r="N8" s="283"/>
    </row>
    <row r="9" spans="1:14" ht="23.25" customHeight="1" x14ac:dyDescent="0.25">
      <c r="A9" s="367">
        <v>9</v>
      </c>
      <c r="B9" s="292" t="s">
        <v>886</v>
      </c>
      <c r="C9" s="102">
        <f t="shared" si="0"/>
        <v>0</v>
      </c>
      <c r="D9" s="111">
        <f t="shared" si="4"/>
        <v>0</v>
      </c>
      <c r="E9" s="192">
        <f t="shared" si="5"/>
        <v>0</v>
      </c>
      <c r="F9" s="186">
        <f t="shared" si="1"/>
        <v>0</v>
      </c>
      <c r="G9" s="278"/>
      <c r="H9" s="279"/>
      <c r="I9" s="186">
        <f t="shared" si="2"/>
        <v>0</v>
      </c>
      <c r="J9" s="278"/>
      <c r="K9" s="279"/>
      <c r="L9" s="186">
        <f t="shared" si="3"/>
        <v>0</v>
      </c>
      <c r="M9" s="278"/>
      <c r="N9" s="283"/>
    </row>
    <row r="10" spans="1:14" ht="23.25" customHeight="1" x14ac:dyDescent="0.25">
      <c r="A10" s="367">
        <v>10</v>
      </c>
      <c r="B10" s="292" t="s">
        <v>887</v>
      </c>
      <c r="C10" s="102">
        <f t="shared" si="0"/>
        <v>0</v>
      </c>
      <c r="D10" s="111">
        <f t="shared" si="4"/>
        <v>0</v>
      </c>
      <c r="E10" s="192">
        <f t="shared" si="5"/>
        <v>0</v>
      </c>
      <c r="F10" s="186">
        <f t="shared" si="1"/>
        <v>0</v>
      </c>
      <c r="G10" s="278"/>
      <c r="H10" s="279"/>
      <c r="I10" s="186">
        <f t="shared" si="2"/>
        <v>0</v>
      </c>
      <c r="J10" s="278"/>
      <c r="K10" s="279"/>
      <c r="L10" s="186">
        <f t="shared" si="3"/>
        <v>0</v>
      </c>
      <c r="M10" s="278"/>
      <c r="N10" s="283"/>
    </row>
    <row r="11" spans="1:14" ht="23.25" customHeight="1" x14ac:dyDescent="0.25">
      <c r="A11" s="367">
        <v>11</v>
      </c>
      <c r="B11" s="292" t="s">
        <v>871</v>
      </c>
      <c r="C11" s="102">
        <f t="shared" si="0"/>
        <v>0</v>
      </c>
      <c r="D11" s="111">
        <f t="shared" si="4"/>
        <v>0</v>
      </c>
      <c r="E11" s="192">
        <f t="shared" si="5"/>
        <v>0</v>
      </c>
      <c r="F11" s="186">
        <f t="shared" si="1"/>
        <v>0</v>
      </c>
      <c r="G11" s="278"/>
      <c r="H11" s="279"/>
      <c r="I11" s="186">
        <f t="shared" si="2"/>
        <v>0</v>
      </c>
      <c r="J11" s="278"/>
      <c r="K11" s="279"/>
      <c r="L11" s="186">
        <f t="shared" si="3"/>
        <v>0</v>
      </c>
      <c r="M11" s="278"/>
      <c r="N11" s="283"/>
    </row>
    <row r="12" spans="1:14" ht="23.25" customHeight="1" x14ac:dyDescent="0.25">
      <c r="A12" s="367">
        <v>12</v>
      </c>
      <c r="B12" s="292" t="s">
        <v>872</v>
      </c>
      <c r="C12" s="102">
        <f t="shared" si="0"/>
        <v>0</v>
      </c>
      <c r="D12" s="111">
        <f t="shared" si="4"/>
        <v>0</v>
      </c>
      <c r="E12" s="192">
        <f t="shared" si="5"/>
        <v>0</v>
      </c>
      <c r="F12" s="186">
        <f t="shared" si="1"/>
        <v>0</v>
      </c>
      <c r="G12" s="278"/>
      <c r="H12" s="279"/>
      <c r="I12" s="186">
        <f t="shared" si="2"/>
        <v>0</v>
      </c>
      <c r="J12" s="278"/>
      <c r="K12" s="279"/>
      <c r="L12" s="186">
        <f t="shared" si="3"/>
        <v>0</v>
      </c>
      <c r="M12" s="278"/>
      <c r="N12" s="283"/>
    </row>
    <row r="13" spans="1:14" ht="23.25" customHeight="1" x14ac:dyDescent="0.25">
      <c r="A13" s="367">
        <v>13</v>
      </c>
      <c r="B13" s="292" t="s">
        <v>873</v>
      </c>
      <c r="C13" s="102">
        <f t="shared" si="0"/>
        <v>0</v>
      </c>
      <c r="D13" s="111">
        <f t="shared" si="4"/>
        <v>0</v>
      </c>
      <c r="E13" s="192">
        <f t="shared" si="5"/>
        <v>0</v>
      </c>
      <c r="F13" s="186">
        <f t="shared" si="1"/>
        <v>0</v>
      </c>
      <c r="G13" s="278"/>
      <c r="H13" s="279"/>
      <c r="I13" s="186">
        <f t="shared" si="2"/>
        <v>0</v>
      </c>
      <c r="J13" s="278"/>
      <c r="K13" s="279"/>
      <c r="L13" s="186">
        <f t="shared" si="3"/>
        <v>0</v>
      </c>
      <c r="M13" s="278"/>
      <c r="N13" s="283"/>
    </row>
    <row r="14" spans="1:14" ht="23.25" customHeight="1" x14ac:dyDescent="0.25">
      <c r="A14" s="367">
        <v>14</v>
      </c>
      <c r="B14" s="292" t="s">
        <v>874</v>
      </c>
      <c r="C14" s="102">
        <f t="shared" si="0"/>
        <v>0</v>
      </c>
      <c r="D14" s="111">
        <f t="shared" si="4"/>
        <v>0</v>
      </c>
      <c r="E14" s="192">
        <f t="shared" si="5"/>
        <v>0</v>
      </c>
      <c r="F14" s="186">
        <f t="shared" si="1"/>
        <v>0</v>
      </c>
      <c r="G14" s="278"/>
      <c r="H14" s="279"/>
      <c r="I14" s="186">
        <f t="shared" si="2"/>
        <v>0</v>
      </c>
      <c r="J14" s="278"/>
      <c r="K14" s="279"/>
      <c r="L14" s="186">
        <f t="shared" si="3"/>
        <v>0</v>
      </c>
      <c r="M14" s="278"/>
      <c r="N14" s="283"/>
    </row>
    <row r="15" spans="1:14" ht="23.25" customHeight="1" x14ac:dyDescent="0.25">
      <c r="A15" s="367">
        <v>15</v>
      </c>
      <c r="B15" s="292" t="s">
        <v>875</v>
      </c>
      <c r="C15" s="102">
        <f t="shared" si="0"/>
        <v>0</v>
      </c>
      <c r="D15" s="111">
        <f t="shared" si="4"/>
        <v>0</v>
      </c>
      <c r="E15" s="192">
        <f t="shared" si="5"/>
        <v>0</v>
      </c>
      <c r="F15" s="186">
        <f t="shared" si="1"/>
        <v>0</v>
      </c>
      <c r="G15" s="278"/>
      <c r="H15" s="279"/>
      <c r="I15" s="186">
        <f t="shared" si="2"/>
        <v>0</v>
      </c>
      <c r="J15" s="278"/>
      <c r="K15" s="279"/>
      <c r="L15" s="186">
        <f t="shared" si="3"/>
        <v>0</v>
      </c>
      <c r="M15" s="278"/>
      <c r="N15" s="283"/>
    </row>
    <row r="16" spans="1:14" ht="23.25" customHeight="1" x14ac:dyDescent="0.25">
      <c r="A16" s="367">
        <v>16</v>
      </c>
      <c r="B16" s="292" t="s">
        <v>876</v>
      </c>
      <c r="C16" s="102">
        <f t="shared" si="0"/>
        <v>0</v>
      </c>
      <c r="D16" s="111">
        <f t="shared" si="4"/>
        <v>0</v>
      </c>
      <c r="E16" s="192">
        <f t="shared" si="5"/>
        <v>0</v>
      </c>
      <c r="F16" s="186">
        <f t="shared" si="1"/>
        <v>0</v>
      </c>
      <c r="G16" s="278"/>
      <c r="H16" s="279"/>
      <c r="I16" s="186">
        <f t="shared" si="2"/>
        <v>0</v>
      </c>
      <c r="J16" s="278"/>
      <c r="K16" s="279"/>
      <c r="L16" s="186">
        <f t="shared" si="3"/>
        <v>0</v>
      </c>
      <c r="M16" s="278"/>
      <c r="N16" s="283"/>
    </row>
    <row r="17" spans="1:14" ht="23.25" customHeight="1" x14ac:dyDescent="0.25">
      <c r="A17" s="367">
        <v>17</v>
      </c>
      <c r="B17" s="292" t="s">
        <v>877</v>
      </c>
      <c r="C17" s="102">
        <f t="shared" si="0"/>
        <v>0</v>
      </c>
      <c r="D17" s="111">
        <f t="shared" si="4"/>
        <v>0</v>
      </c>
      <c r="E17" s="192">
        <f t="shared" si="5"/>
        <v>0</v>
      </c>
      <c r="F17" s="186">
        <f t="shared" si="1"/>
        <v>0</v>
      </c>
      <c r="G17" s="278"/>
      <c r="H17" s="279"/>
      <c r="I17" s="186">
        <f t="shared" si="2"/>
        <v>0</v>
      </c>
      <c r="J17" s="278"/>
      <c r="K17" s="279"/>
      <c r="L17" s="186">
        <f t="shared" si="3"/>
        <v>0</v>
      </c>
      <c r="M17" s="278"/>
      <c r="N17" s="283"/>
    </row>
    <row r="18" spans="1:14" ht="23.25" customHeight="1" x14ac:dyDescent="0.25">
      <c r="A18" s="367">
        <v>18</v>
      </c>
      <c r="B18" s="292" t="s">
        <v>906</v>
      </c>
      <c r="C18" s="102">
        <f t="shared" si="0"/>
        <v>0</v>
      </c>
      <c r="D18" s="111">
        <f t="shared" si="4"/>
        <v>0</v>
      </c>
      <c r="E18" s="192">
        <f t="shared" si="5"/>
        <v>0</v>
      </c>
      <c r="F18" s="186">
        <f t="shared" si="1"/>
        <v>0</v>
      </c>
      <c r="G18" s="278"/>
      <c r="H18" s="279"/>
      <c r="I18" s="186">
        <f t="shared" si="2"/>
        <v>0</v>
      </c>
      <c r="J18" s="278"/>
      <c r="K18" s="279"/>
      <c r="L18" s="186">
        <f t="shared" si="3"/>
        <v>0</v>
      </c>
      <c r="M18" s="278"/>
      <c r="N18" s="283"/>
    </row>
    <row r="19" spans="1:14" ht="23.25" customHeight="1" thickBot="1" x14ac:dyDescent="0.3">
      <c r="A19" s="367">
        <v>19</v>
      </c>
      <c r="B19" s="364" t="s">
        <v>888</v>
      </c>
      <c r="C19" s="126">
        <f t="shared" si="0"/>
        <v>0</v>
      </c>
      <c r="D19" s="214">
        <f t="shared" si="4"/>
        <v>0</v>
      </c>
      <c r="E19" s="215">
        <f t="shared" si="5"/>
        <v>0</v>
      </c>
      <c r="F19" s="216">
        <f t="shared" si="1"/>
        <v>0</v>
      </c>
      <c r="G19" s="265"/>
      <c r="H19" s="266"/>
      <c r="I19" s="216">
        <f t="shared" si="2"/>
        <v>0</v>
      </c>
      <c r="J19" s="265"/>
      <c r="K19" s="266"/>
      <c r="L19" s="216">
        <f t="shared" si="3"/>
        <v>0</v>
      </c>
      <c r="M19" s="265"/>
      <c r="N19" s="270"/>
    </row>
    <row r="20" spans="1:14" ht="15.75" thickTop="1" x14ac:dyDescent="0.25">
      <c r="A20" s="367">
        <v>20</v>
      </c>
      <c r="B20" s="127"/>
      <c r="F20" s="218"/>
      <c r="G20" s="51" t="str">
        <f>IF(OR(G7&gt;'Cuadro 5'!G7,G8&gt;'Cuadro 5'!G8,G9&gt;'Cuadro 5'!G9,G10&gt;'Cuadro 5'!G10,G11&gt;'Cuadro 5'!G11,G12&gt;'Cuadro 5'!G12,G13&gt;'Cuadro 5'!G13,G14&gt;'Cuadro 5'!G14,G15&gt;'Cuadro 5'!G15,G16&gt;'Cuadro 5'!G16,G17&gt;'Cuadro 5'!G17,G18&gt;'Cuadro 5'!G18,G19&gt;'Cuadro 4'!G13,G7&gt;'Cuadro 4'!G14,G8&gt;'Cuadro 4'!G14,G9&gt;'Cuadro 4'!G14,G10&gt;'Cuadro 4'!G14,G11&gt;'Cuadro 4'!G14,G12&gt;'Cuadro 4'!G14,G13&gt;'Cuadro 4'!G14,G14&gt;'Cuadro 4'!G14,G15&gt;'Cuadro 4'!G14,G16&gt;'Cuadro 4'!G14,G17&gt;'Cuadro 4'!G14,G18&gt;'Cuadro 4'!G14,),"XX","")</f>
        <v/>
      </c>
      <c r="H20" s="51" t="str">
        <f>IF(OR(H7&gt;'Cuadro 5'!H7,H8&gt;'Cuadro 5'!H8,H9&gt;'Cuadro 5'!H9,H10&gt;'Cuadro 5'!H10,H11&gt;'Cuadro 5'!H11,H12&gt;'Cuadro 5'!H12,H13&gt;'Cuadro 5'!H13,H14&gt;'Cuadro 5'!H14,H15&gt;'Cuadro 5'!H15,H16&gt;'Cuadro 5'!H16,H17&gt;'Cuadro 5'!H17,H18&gt;'Cuadro 5'!H18,H19&gt;'Cuadro 4'!H13,H7&gt;'Cuadro 4'!H14,H8&gt;'Cuadro 4'!H14,H9&gt;'Cuadro 4'!H14,H10&gt;'Cuadro 4'!H14,H11&gt;'Cuadro 4'!H14,H12&gt;'Cuadro 4'!H14,H13&gt;'Cuadro 4'!H14,H14&gt;'Cuadro 4'!H14,H15&gt;'Cuadro 4'!H14,H16&gt;'Cuadro 4'!H14,H17&gt;'Cuadro 4'!H14,H18&gt;'Cuadro 4'!H14,),"XX","")</f>
        <v/>
      </c>
      <c r="J20" s="51" t="str">
        <f>IF(OR(J7&gt;'Cuadro 5'!J7,J8&gt;'Cuadro 5'!J8,J9&gt;'Cuadro 5'!J9,J10&gt;'Cuadro 5'!J10,J11&gt;'Cuadro 5'!J11,J12&gt;'Cuadro 5'!J12,J13&gt;'Cuadro 5'!J13,J14&gt;'Cuadro 5'!J14,J15&gt;'Cuadro 5'!J15,J16&gt;'Cuadro 5'!J16,J17&gt;'Cuadro 5'!J17,J18&gt;'Cuadro 5'!J18,J19&gt;'Cuadro 4'!J13,J7&gt;'Cuadro 4'!J14,J8&gt;'Cuadro 4'!J14,J9&gt;'Cuadro 4'!J14,J10&gt;'Cuadro 4'!J14,J11&gt;'Cuadro 4'!J14,J12&gt;'Cuadro 4'!J14,J13&gt;'Cuadro 4'!J14,J14&gt;'Cuadro 4'!J14,J15&gt;'Cuadro 4'!J14,J16&gt;'Cuadro 4'!J14,J17&gt;'Cuadro 4'!J14,J18&gt;'Cuadro 4'!J14,),"XX","")</f>
        <v/>
      </c>
      <c r="K20" s="51" t="str">
        <f>IF(OR(K7&gt;'Cuadro 5'!K7,K8&gt;'Cuadro 5'!K8,K9&gt;'Cuadro 5'!K9,K10&gt;'Cuadro 5'!K10,K11&gt;'Cuadro 5'!K11,K12&gt;'Cuadro 5'!K12,K13&gt;'Cuadro 5'!K13,K14&gt;'Cuadro 5'!K14,K15&gt;'Cuadro 5'!K15,K16&gt;'Cuadro 5'!K16,K17&gt;'Cuadro 5'!K17,K18&gt;'Cuadro 5'!K18,K19&gt;'Cuadro 4'!K13,K7&gt;'Cuadro 4'!K14,K8&gt;'Cuadro 4'!K14,K9&gt;'Cuadro 4'!K14,K10&gt;'Cuadro 4'!K14,K11&gt;'Cuadro 4'!K14,K12&gt;'Cuadro 4'!K14,K13&gt;'Cuadro 4'!K14,K14&gt;'Cuadro 4'!K14,K15&gt;'Cuadro 4'!K14,K16&gt;'Cuadro 4'!K14,K17&gt;'Cuadro 4'!K14,K18&gt;'Cuadro 4'!K14,),"XX","")</f>
        <v/>
      </c>
      <c r="M20" s="51" t="str">
        <f>IF(OR(M7&gt;'Cuadro 5'!M7,M8&gt;'Cuadro 5'!M8,M9&gt;'Cuadro 5'!M9,M10&gt;'Cuadro 5'!M10,M11&gt;'Cuadro 5'!M11,M12&gt;'Cuadro 5'!M12,M13&gt;'Cuadro 5'!M13,M14&gt;'Cuadro 5'!M14,M15&gt;'Cuadro 5'!M15,M16&gt;'Cuadro 5'!M16,M17&gt;'Cuadro 5'!M17,M18&gt;'Cuadro 5'!M18,M19&gt;'Cuadro 4'!M13,M7&gt;'Cuadro 4'!M14,M8&gt;'Cuadro 4'!M14,M9&gt;'Cuadro 4'!M14,M10&gt;'Cuadro 4'!M14,M11&gt;'Cuadro 4'!M14,M12&gt;'Cuadro 4'!M14,M13&gt;'Cuadro 4'!M14,M14&gt;'Cuadro 4'!M14,M15&gt;'Cuadro 4'!M14,M16&gt;'Cuadro 4'!M14,M17&gt;'Cuadro 4'!M14,M18&gt;'Cuadro 4'!M14,),"XX","")</f>
        <v/>
      </c>
      <c r="N20" s="51" t="str">
        <f>IF(OR(N7&gt;'Cuadro 5'!N7,N8&gt;'Cuadro 5'!N8,N9&gt;'Cuadro 5'!N9,N10&gt;'Cuadro 5'!N10,N11&gt;'Cuadro 5'!N11,N12&gt;'Cuadro 5'!N12,N13&gt;'Cuadro 5'!N13,N14&gt;'Cuadro 5'!N14,N15&gt;'Cuadro 5'!N15,N16&gt;'Cuadro 5'!N16,N17&gt;'Cuadro 5'!N17,N18&gt;'Cuadro 5'!N18,N19&gt;'Cuadro 4'!N13,N7&gt;'Cuadro 4'!N14,N8&gt;'Cuadro 4'!N14,N9&gt;'Cuadro 4'!N14,N10&gt;'Cuadro 4'!N14,N11&gt;'Cuadro 4'!N14,N12&gt;'Cuadro 4'!N14,N13&gt;'Cuadro 4'!N14,N14&gt;'Cuadro 4'!N14,N15&gt;'Cuadro 4'!N14,N16&gt;'Cuadro 4'!N14,N17&gt;'Cuadro 4'!N14,N18&gt;'Cuadro 4'!N14,),"XX","")</f>
        <v/>
      </c>
    </row>
    <row r="21" spans="1:14" x14ac:dyDescent="0.25">
      <c r="A21" s="367">
        <v>21</v>
      </c>
      <c r="B21" s="127"/>
      <c r="C21" s="409" t="str">
        <f>IF(OR(G20="XX",H20="XX",J20="XX",K20="XX",M20="XX",N20="XX"),"¡VERIFICAR!, la cifra digitada en alguna de las asignaturas, es mayor a la reportada en la línea de Aprobados en el Cuadro 4, o bien, a los datos indicados en el Cuadro 5.","")</f>
        <v/>
      </c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</row>
    <row r="22" spans="1:14" x14ac:dyDescent="0.25">
      <c r="A22" s="367">
        <v>22</v>
      </c>
      <c r="B22" s="127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</row>
    <row r="23" spans="1:14" x14ac:dyDescent="0.25">
      <c r="A23" s="367">
        <v>23</v>
      </c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</row>
    <row r="24" spans="1:14" x14ac:dyDescent="0.25">
      <c r="A24" s="367">
        <v>24</v>
      </c>
      <c r="B24" s="128" t="s">
        <v>103</v>
      </c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</row>
    <row r="25" spans="1:14" ht="21" customHeight="1" x14ac:dyDescent="0.25">
      <c r="A25" s="367">
        <v>25</v>
      </c>
      <c r="B25" s="400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2"/>
    </row>
    <row r="26" spans="1:14" ht="21" customHeight="1" x14ac:dyDescent="0.25">
      <c r="A26" s="367"/>
      <c r="B26" s="403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</row>
    <row r="27" spans="1:14" ht="21" customHeight="1" x14ac:dyDescent="0.25">
      <c r="A27" s="367"/>
      <c r="B27" s="403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5"/>
    </row>
    <row r="28" spans="1:14" ht="21" customHeight="1" x14ac:dyDescent="0.25">
      <c r="A28" s="367"/>
      <c r="B28" s="403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5"/>
    </row>
    <row r="29" spans="1:14" x14ac:dyDescent="0.25">
      <c r="B29" s="406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8"/>
    </row>
  </sheetData>
  <sheetProtection algorithmName="SHA-512" hashValue="jtjkz0t2847Y+pwPNGxRAcCsWO+jtjQ0mnKBCK8NwoWKhz3l7nfPToM0OTplTzz8uf7ZxiDsaPzhsQOATjX1Bw==" saltValue="G4yZweguob01ORxLb0golg==" spinCount="100000" sheet="1" objects="1" scenarios="1"/>
  <mergeCells count="7">
    <mergeCell ref="B25:N29"/>
    <mergeCell ref="B5:B6"/>
    <mergeCell ref="C5:E5"/>
    <mergeCell ref="F5:H5"/>
    <mergeCell ref="I5:K5"/>
    <mergeCell ref="L5:N5"/>
    <mergeCell ref="C21:N23"/>
  </mergeCells>
  <conditionalFormatting sqref="C7:F19 I7:I19 L7:L19">
    <cfRule type="cellIs" dxfId="45" priority="5" operator="equal">
      <formula>0</formula>
    </cfRule>
  </conditionalFormatting>
  <conditionalFormatting sqref="C21:N23">
    <cfRule type="notContainsBlanks" dxfId="44" priority="3">
      <formula>LEN(TRIM(C21))&gt;0</formula>
    </cfRule>
  </conditionalFormatting>
  <conditionalFormatting sqref="G20:H20">
    <cfRule type="containsText" dxfId="43" priority="4" operator="containsText" text="XX">
      <formula>NOT(ISERROR(SEARCH("XX",G20)))</formula>
    </cfRule>
  </conditionalFormatting>
  <conditionalFormatting sqref="J20:K20">
    <cfRule type="containsText" dxfId="42" priority="2" operator="containsText" text="XX">
      <formula>NOT(ISERROR(SEARCH("XX",J20)))</formula>
    </cfRule>
  </conditionalFormatting>
  <conditionalFormatting sqref="M20:N20">
    <cfRule type="containsText" dxfId="41" priority="1" operator="containsText" text="XX">
      <formula>NOT(ISERROR(SEARCH("XX",M20)))</formula>
    </cfRule>
  </conditionalFormatting>
  <printOptions horizontalCentered="1"/>
  <pageMargins left="0.39370078740157483" right="0.39370078740157483" top="0.59055118110236227" bottom="0.39370078740157483" header="0.31496062992125984" footer="0.19685039370078741"/>
  <pageSetup scale="84" orientation="landscape" r:id="rId1"/>
  <headerFooter>
    <oddHeader>&amp;L&amp;G</oddHeader>
    <oddFooter>&amp;R&amp;"Carlito,Negrita"Aula Edad&amp;"Carlito,Normal",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25</vt:i4>
      </vt:variant>
    </vt:vector>
  </HeadingPairs>
  <TitlesOfParts>
    <vt:vector size="45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'Códigos Portada'!_FilterDatabase</vt:lpstr>
      <vt:lpstr>'Cuadro 1'!Área_de_impresión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16'!Área_de_impresión</vt:lpstr>
      <vt:lpstr>'Cuadro 17'!Área_de_impresión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'Cuadro 11'!OLE_LINK2</vt:lpstr>
      <vt:lpstr>'Cuadro 14'!OLE_LINK2</vt:lpstr>
      <vt:lpstr>prov</vt:lpstr>
      <vt:lpstr>prov1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2025-11-26T00:47:46Z</cp:lastPrinted>
  <dcterms:created xsi:type="dcterms:W3CDTF">2011-05-27T17:11:21Z</dcterms:created>
  <dcterms:modified xsi:type="dcterms:W3CDTF">2025-11-26T17:03:34Z</dcterms:modified>
</cp:coreProperties>
</file>