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91647353-58E7-49CC-ABC7-3AC9276748E8}" xr6:coauthVersionLast="47" xr6:coauthVersionMax="47" xr10:uidLastSave="{00000000-0000-0000-0000-000000000000}"/>
  <workbookProtection workbookAlgorithmName="SHA-512" workbookHashValue="2I6lBl1Kc/Chx833i88JtUBpCJ3gQvSTiB7MKo2n8UQxE+1ysAQ5BXq3NaTKeevv/Xw1EwryymNbwX5y4dgTeQ==" workbookSaltValue="PPtAu8yrmolRTU4S1RCqTA==" workbookSpinCount="100000" lockStructure="1"/>
  <bookViews>
    <workbookView xWindow="11370" yWindow="180" windowWidth="17505" windowHeight="14955" tabRatio="854" firstSheet="2" activeTab="2" xr2:uid="{00000000-000D-0000-FFFF-FFFF00000000}"/>
  </bookViews>
  <sheets>
    <sheet name="ubicacion (2)" sheetId="66" state="hidden" r:id="rId1"/>
    <sheet name="Códigos Portada" sheetId="27" state="hidden" r:id="rId2"/>
    <sheet name="Portada" sheetId="54" r:id="rId3"/>
    <sheet name="Cuadro 1" sheetId="40" r:id="rId4"/>
    <sheet name="Cuadro 2" sheetId="41" r:id="rId5"/>
    <sheet name="Cuadro 3" sheetId="42" r:id="rId6"/>
    <sheet name="Cuadro 4" sheetId="60" r:id="rId7"/>
    <sheet name="Cuadro 5" sheetId="45" r:id="rId8"/>
    <sheet name="Cuadro 6" sheetId="46" r:id="rId9"/>
    <sheet name="Cuadro 7" sheetId="73" r:id="rId10"/>
    <sheet name="Cuadro 8" sheetId="74" r:id="rId11"/>
    <sheet name="Cuadro 9" sheetId="69" r:id="rId12"/>
    <sheet name="Cuadro 10" sheetId="78" r:id="rId13"/>
    <sheet name="Cuadro 11" sheetId="79" r:id="rId14"/>
    <sheet name="Cuadro 12" sheetId="80" r:id="rId15"/>
    <sheet name="Cuadro 13" sheetId="75" r:id="rId16"/>
    <sheet name="Cuadro 14" sheetId="76" r:id="rId17"/>
    <sheet name="Cuadro 15" sheetId="77" r:id="rId18"/>
  </sheets>
  <definedNames>
    <definedName name="_xlnm._FilterDatabase" localSheetId="1" hidden="1">'Códigos Portada'!$A$2:$U$57</definedName>
    <definedName name="_xlnm._FilterDatabase" localSheetId="0" hidden="1">'ubicacion (2)'!$A$1:$E$1</definedName>
    <definedName name="_xlnm.Print_Area" localSheetId="3">'Cuadro 1'!$B$1:$T$24</definedName>
    <definedName name="_xlnm.Print_Area" localSheetId="12">'Cuadro 10'!$B$1:$G$36</definedName>
    <definedName name="_xlnm.Print_Area" localSheetId="13">'Cuadro 11'!$B$1:$J$35</definedName>
    <definedName name="_xlnm.Print_Area" localSheetId="14">'Cuadro 12'!$B$1:$H$41</definedName>
    <definedName name="_xlnm.Print_Area" localSheetId="17">'Cuadro 15'!$B$1:$G$34</definedName>
    <definedName name="_xlnm.Print_Area" localSheetId="4">'Cuadro 2'!$B$1:$T$35</definedName>
    <definedName name="_xlnm.Print_Area" localSheetId="5">'Cuadro 3'!$B$1:$T$34</definedName>
    <definedName name="_xlnm.Print_Area" localSheetId="6">'Cuadro 4'!$B$1:$T$14</definedName>
    <definedName name="_xlnm.Print_Area" localSheetId="7">'Cuadro 5'!$B$1:$T$19</definedName>
    <definedName name="_xlnm.Print_Area" localSheetId="8">'Cuadro 6'!$B$1:$T$36</definedName>
    <definedName name="_xlnm.Print_Area" localSheetId="9">'Cuadro 7'!$B$1:$H$25</definedName>
    <definedName name="_xlnm.Print_Area" localSheetId="10">'Cuadro 8'!$B$1:$S$27</definedName>
    <definedName name="_xlnm.Print_Area" localSheetId="11">'Cuadro 9'!$B$1:$H$34</definedName>
    <definedName name="_xlnm.Print_Area" localSheetId="2">Portada!$B$1:$E$26</definedName>
    <definedName name="datos">'Códigos Portada'!$A$3:$U$57</definedName>
    <definedName name="Final" localSheetId="11">('Cuadro 9'!A1048566+'Cuadro 9'!A1048567+'Cuadro 9'!A1048569)-('Cuadro 9'!A1048571+'Cuadro 9'!A1048573+'Cuadro 9'!A1048575)</definedName>
    <definedName name="prov">'ubicacion (2)'!$A$2:$B$493</definedName>
    <definedName name="prov1">'ubicacion (2)'!$D$2:$E$493</definedName>
    <definedName name="SINO">'Cuadro 10'!$F$1:$F$2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6" l="1"/>
  <c r="C9" i="46" s="1"/>
  <c r="E9" i="46"/>
  <c r="F9" i="46"/>
  <c r="I9" i="46"/>
  <c r="L9" i="46"/>
  <c r="O9" i="46"/>
  <c r="R9" i="46"/>
  <c r="D10" i="46"/>
  <c r="C10" i="46" s="1"/>
  <c r="E10" i="46"/>
  <c r="F10" i="46"/>
  <c r="I10" i="46"/>
  <c r="L10" i="46"/>
  <c r="O10" i="46"/>
  <c r="R10" i="46"/>
  <c r="B28" i="77"/>
  <c r="B27" i="77"/>
  <c r="B26" i="77"/>
  <c r="B25" i="77"/>
  <c r="D27" i="41"/>
  <c r="R14" i="41"/>
  <c r="O14" i="41"/>
  <c r="L14" i="41"/>
  <c r="I14" i="41"/>
  <c r="F14" i="41"/>
  <c r="E14" i="41"/>
  <c r="D14" i="41"/>
  <c r="C14" i="41"/>
  <c r="R29" i="46"/>
  <c r="O29" i="46"/>
  <c r="L29" i="46"/>
  <c r="I29" i="46"/>
  <c r="F29" i="46"/>
  <c r="E29" i="46"/>
  <c r="D29" i="46"/>
  <c r="C29" i="46"/>
  <c r="R28" i="46"/>
  <c r="O28" i="46"/>
  <c r="L28" i="46"/>
  <c r="I28" i="46"/>
  <c r="F28" i="46"/>
  <c r="E28" i="46"/>
  <c r="D28" i="46"/>
  <c r="C28" i="46" s="1"/>
  <c r="R27" i="46"/>
  <c r="O27" i="46"/>
  <c r="L27" i="46"/>
  <c r="I27" i="46"/>
  <c r="F27" i="46"/>
  <c r="E27" i="46"/>
  <c r="D27" i="46"/>
  <c r="C27" i="46"/>
  <c r="R26" i="46"/>
  <c r="O26" i="46"/>
  <c r="L26" i="46"/>
  <c r="I26" i="46"/>
  <c r="F26" i="46"/>
  <c r="E26" i="46"/>
  <c r="D26" i="46"/>
  <c r="C26" i="46"/>
  <c r="T25" i="46"/>
  <c r="S25" i="46"/>
  <c r="R25" i="46"/>
  <c r="Q25" i="46"/>
  <c r="O25" i="46" s="1"/>
  <c r="P25" i="46"/>
  <c r="N25" i="46"/>
  <c r="M25" i="46"/>
  <c r="L25" i="46" s="1"/>
  <c r="K25" i="46"/>
  <c r="J25" i="46"/>
  <c r="I25" i="46"/>
  <c r="H25" i="46"/>
  <c r="G25" i="46"/>
  <c r="D25" i="46" s="1"/>
  <c r="F25" i="46"/>
  <c r="R24" i="46"/>
  <c r="O24" i="46"/>
  <c r="L24" i="46"/>
  <c r="I24" i="46"/>
  <c r="F24" i="46"/>
  <c r="E24" i="46"/>
  <c r="D24" i="46"/>
  <c r="R23" i="46"/>
  <c r="O23" i="46"/>
  <c r="L23" i="46"/>
  <c r="I23" i="46"/>
  <c r="F23" i="46"/>
  <c r="E23" i="46"/>
  <c r="D23" i="46"/>
  <c r="C23" i="46" s="1"/>
  <c r="R22" i="46"/>
  <c r="O22" i="46"/>
  <c r="L22" i="46"/>
  <c r="I22" i="46"/>
  <c r="F22" i="46"/>
  <c r="E22" i="46"/>
  <c r="D22" i="46"/>
  <c r="C22" i="46"/>
  <c r="R21" i="46"/>
  <c r="O21" i="46"/>
  <c r="L21" i="46"/>
  <c r="I21" i="46"/>
  <c r="F21" i="46"/>
  <c r="E21" i="46"/>
  <c r="D21" i="46"/>
  <c r="C21" i="46"/>
  <c r="R20" i="46"/>
  <c r="O20" i="46"/>
  <c r="L20" i="46"/>
  <c r="I20" i="46"/>
  <c r="F20" i="46"/>
  <c r="E20" i="46"/>
  <c r="C20" i="46" s="1"/>
  <c r="D20" i="46"/>
  <c r="T19" i="46"/>
  <c r="S19" i="46"/>
  <c r="R19" i="46" s="1"/>
  <c r="Q19" i="46"/>
  <c r="P19" i="46"/>
  <c r="N19" i="46"/>
  <c r="M19" i="46"/>
  <c r="L19" i="46" s="1"/>
  <c r="K19" i="46"/>
  <c r="J19" i="46"/>
  <c r="D19" i="46" s="1"/>
  <c r="I19" i="46"/>
  <c r="H19" i="46"/>
  <c r="F19" i="46" s="1"/>
  <c r="G19" i="46"/>
  <c r="E25" i="46" l="1"/>
  <c r="C25" i="46" s="1"/>
  <c r="E19" i="46"/>
  <c r="C19" i="46" s="1"/>
  <c r="C24" i="46"/>
  <c r="O19" i="46"/>
  <c r="T27" i="42"/>
  <c r="S27" i="42"/>
  <c r="Q27" i="42"/>
  <c r="P27" i="42"/>
  <c r="N27" i="42"/>
  <c r="M27" i="42"/>
  <c r="K27" i="42"/>
  <c r="H27" i="42"/>
  <c r="G27" i="42"/>
  <c r="C26" i="42"/>
  <c r="D26" i="42"/>
  <c r="E26" i="42"/>
  <c r="F26" i="42"/>
  <c r="I26" i="42"/>
  <c r="L26" i="42"/>
  <c r="O26" i="42"/>
  <c r="R26" i="42"/>
  <c r="F14" i="42" l="1"/>
  <c r="I14" i="42"/>
  <c r="L14" i="42"/>
  <c r="O14" i="42"/>
  <c r="R14" i="42"/>
  <c r="F15" i="42"/>
  <c r="I15" i="42"/>
  <c r="L15" i="42"/>
  <c r="O15" i="42"/>
  <c r="R15" i="42"/>
  <c r="F16" i="42"/>
  <c r="I16" i="42"/>
  <c r="L16" i="42"/>
  <c r="O16" i="42"/>
  <c r="R16" i="42"/>
  <c r="F17" i="42"/>
  <c r="I17" i="42"/>
  <c r="L17" i="42"/>
  <c r="O17" i="42"/>
  <c r="R17" i="42"/>
  <c r="F18" i="42"/>
  <c r="I18" i="42"/>
  <c r="L18" i="42"/>
  <c r="O18" i="42"/>
  <c r="R18" i="42"/>
  <c r="F19" i="42"/>
  <c r="I19" i="42"/>
  <c r="L19" i="42"/>
  <c r="O19" i="42"/>
  <c r="R19" i="42"/>
  <c r="F20" i="42"/>
  <c r="I20" i="42"/>
  <c r="L20" i="42"/>
  <c r="O20" i="42"/>
  <c r="R20" i="42"/>
  <c r="F21" i="42"/>
  <c r="I21" i="42"/>
  <c r="L21" i="42"/>
  <c r="O21" i="42"/>
  <c r="R21" i="42"/>
  <c r="F22" i="42"/>
  <c r="I22" i="42"/>
  <c r="L22" i="42"/>
  <c r="O23" i="42"/>
  <c r="R23" i="42"/>
  <c r="F24" i="42"/>
  <c r="I24" i="42"/>
  <c r="L24" i="42"/>
  <c r="O24" i="42"/>
  <c r="R24" i="42"/>
  <c r="F25" i="42"/>
  <c r="I25" i="42"/>
  <c r="L25" i="42"/>
  <c r="O25" i="42"/>
  <c r="R25" i="42"/>
  <c r="D12" i="42"/>
  <c r="C12" i="42" s="1"/>
  <c r="E12" i="42"/>
  <c r="D13" i="42"/>
  <c r="C13" i="42" s="1"/>
  <c r="E13" i="42"/>
  <c r="D14" i="42"/>
  <c r="E14" i="42"/>
  <c r="D15" i="42"/>
  <c r="E15" i="42"/>
  <c r="D16" i="42"/>
  <c r="E16" i="42"/>
  <c r="D17" i="42"/>
  <c r="E17" i="42"/>
  <c r="D18" i="42"/>
  <c r="E18" i="42"/>
  <c r="D19" i="42"/>
  <c r="C19" i="42" s="1"/>
  <c r="E19" i="42"/>
  <c r="D20" i="42"/>
  <c r="C20" i="42" s="1"/>
  <c r="E20" i="42"/>
  <c r="D21" i="42"/>
  <c r="E21" i="42"/>
  <c r="D22" i="42"/>
  <c r="E22" i="42"/>
  <c r="D23" i="42"/>
  <c r="E23" i="42"/>
  <c r="D24" i="42"/>
  <c r="E24" i="42"/>
  <c r="D23" i="41"/>
  <c r="C23" i="41"/>
  <c r="R24" i="41"/>
  <c r="R13" i="41"/>
  <c r="R15" i="41"/>
  <c r="R16" i="41"/>
  <c r="R17" i="41"/>
  <c r="R18" i="41"/>
  <c r="R19" i="41"/>
  <c r="R20" i="41"/>
  <c r="R21" i="41"/>
  <c r="R22" i="41"/>
  <c r="O24" i="41"/>
  <c r="O16" i="41"/>
  <c r="O17" i="41"/>
  <c r="O18" i="41"/>
  <c r="O19" i="41"/>
  <c r="O20" i="41"/>
  <c r="O21" i="41"/>
  <c r="O22" i="41"/>
  <c r="O13" i="41"/>
  <c r="O15" i="41"/>
  <c r="L15" i="41"/>
  <c r="L16" i="41"/>
  <c r="L17" i="41"/>
  <c r="L18" i="41"/>
  <c r="L19" i="41"/>
  <c r="L20" i="41"/>
  <c r="L21" i="41"/>
  <c r="L22" i="41"/>
  <c r="L23" i="41"/>
  <c r="I15" i="41"/>
  <c r="I16" i="41"/>
  <c r="I17" i="41"/>
  <c r="I18" i="41"/>
  <c r="I19" i="41"/>
  <c r="I20" i="41"/>
  <c r="I21" i="41"/>
  <c r="I22" i="41"/>
  <c r="I23" i="41"/>
  <c r="F23" i="41"/>
  <c r="F16" i="41"/>
  <c r="F17" i="41"/>
  <c r="F18" i="41"/>
  <c r="F19" i="41"/>
  <c r="D12" i="41"/>
  <c r="E12" i="41"/>
  <c r="D13" i="41"/>
  <c r="E13" i="41"/>
  <c r="D15" i="41"/>
  <c r="C15" i="41" s="1"/>
  <c r="E15" i="41"/>
  <c r="D16" i="41"/>
  <c r="E16" i="41"/>
  <c r="D17" i="41"/>
  <c r="E17" i="41"/>
  <c r="D18" i="41"/>
  <c r="E18" i="41"/>
  <c r="D19" i="41"/>
  <c r="C19" i="41" s="1"/>
  <c r="E19" i="41"/>
  <c r="D20" i="41"/>
  <c r="E20" i="41"/>
  <c r="D21" i="41"/>
  <c r="E21" i="41"/>
  <c r="E27" i="41" s="1"/>
  <c r="D22" i="41"/>
  <c r="E22" i="41"/>
  <c r="E23" i="41"/>
  <c r="D24" i="41"/>
  <c r="C24" i="41" s="1"/>
  <c r="E24" i="41"/>
  <c r="C21" i="41" l="1"/>
  <c r="C20" i="41"/>
  <c r="C13" i="41"/>
  <c r="C12" i="41"/>
  <c r="C17" i="41"/>
  <c r="C22" i="41"/>
  <c r="C16" i="41"/>
  <c r="C18" i="41"/>
  <c r="C24" i="42"/>
  <c r="C18" i="42"/>
  <c r="C15" i="42"/>
  <c r="C16" i="42"/>
  <c r="C22" i="42"/>
  <c r="C21" i="42"/>
  <c r="C14" i="42"/>
  <c r="C23" i="42"/>
  <c r="C17" i="42"/>
  <c r="E14" i="77" l="1"/>
  <c r="E13" i="77"/>
  <c r="R6" i="74" l="1"/>
  <c r="Q6" i="74"/>
  <c r="P6" i="74"/>
  <c r="O6" i="74"/>
  <c r="N6" i="74"/>
  <c r="M6" i="74"/>
  <c r="J6" i="74"/>
  <c r="I6" i="74"/>
  <c r="H6" i="74"/>
  <c r="G6" i="74"/>
  <c r="F6" i="74"/>
  <c r="E6" i="74"/>
  <c r="R11" i="45"/>
  <c r="O11" i="45"/>
  <c r="L11" i="45"/>
  <c r="I11" i="45"/>
  <c r="F11" i="45"/>
  <c r="E23" i="77"/>
  <c r="E22" i="77"/>
  <c r="G21" i="77"/>
  <c r="F21" i="77"/>
  <c r="E8" i="78"/>
  <c r="C8" i="69"/>
  <c r="K14" i="74"/>
  <c r="S14" i="74" s="1"/>
  <c r="K13" i="74"/>
  <c r="K12" i="74"/>
  <c r="K11" i="74"/>
  <c r="K10" i="74"/>
  <c r="K9" i="74"/>
  <c r="K8" i="74"/>
  <c r="K7" i="74"/>
  <c r="C14" i="74"/>
  <c r="C13" i="74"/>
  <c r="C12" i="74"/>
  <c r="C11" i="74"/>
  <c r="C10" i="74"/>
  <c r="C9" i="74"/>
  <c r="C8" i="74"/>
  <c r="C7" i="74"/>
  <c r="L6" i="74"/>
  <c r="D6" i="74"/>
  <c r="C21" i="54"/>
  <c r="C20" i="54"/>
  <c r="C19" i="54"/>
  <c r="C18" i="54"/>
  <c r="C16" i="54"/>
  <c r="C15" i="54"/>
  <c r="C14" i="54"/>
  <c r="C13" i="54"/>
  <c r="C12" i="54" s="1"/>
  <c r="C10" i="54"/>
  <c r="C9" i="54"/>
  <c r="C7" i="54"/>
  <c r="C6" i="54"/>
  <c r="B15" i="40" s="1"/>
  <c r="D9" i="45"/>
  <c r="E9" i="45"/>
  <c r="D10" i="45"/>
  <c r="E10" i="45"/>
  <c r="D11" i="45"/>
  <c r="E11" i="45"/>
  <c r="D12" i="45"/>
  <c r="C12" i="45" s="1"/>
  <c r="E12" i="45"/>
  <c r="D13" i="45"/>
  <c r="E13" i="45"/>
  <c r="D7" i="45"/>
  <c r="E7" i="45"/>
  <c r="F7" i="45"/>
  <c r="I7" i="45"/>
  <c r="L7" i="45"/>
  <c r="O7" i="45"/>
  <c r="R7" i="45"/>
  <c r="D8" i="45"/>
  <c r="E8" i="45"/>
  <c r="F8" i="45"/>
  <c r="I8" i="45"/>
  <c r="L8" i="45"/>
  <c r="O8" i="45"/>
  <c r="R8" i="45"/>
  <c r="F9" i="45"/>
  <c r="I9" i="45"/>
  <c r="L9" i="45"/>
  <c r="O9" i="45"/>
  <c r="R9" i="45"/>
  <c r="F10" i="45"/>
  <c r="I10" i="45"/>
  <c r="L10" i="45"/>
  <c r="O10" i="45"/>
  <c r="R10" i="45"/>
  <c r="F12" i="45"/>
  <c r="I12" i="45"/>
  <c r="L12" i="45"/>
  <c r="F13" i="45"/>
  <c r="I13" i="45"/>
  <c r="L13" i="45"/>
  <c r="O13" i="45"/>
  <c r="R13" i="45"/>
  <c r="H29" i="80"/>
  <c r="G29" i="80"/>
  <c r="G8" i="80" s="1"/>
  <c r="F29" i="80"/>
  <c r="F8" i="80" s="1"/>
  <c r="E29" i="80"/>
  <c r="E8" i="80" s="1"/>
  <c r="D29" i="80"/>
  <c r="D8" i="80" s="1"/>
  <c r="H8" i="80"/>
  <c r="F24" i="79"/>
  <c r="I24" i="79" s="1"/>
  <c r="F23" i="79"/>
  <c r="J23" i="79" s="1"/>
  <c r="F22" i="79"/>
  <c r="J22" i="79" s="1"/>
  <c r="F21" i="79"/>
  <c r="J21" i="79" s="1"/>
  <c r="F20" i="79"/>
  <c r="I20" i="79" s="1"/>
  <c r="J19" i="79"/>
  <c r="I19" i="79"/>
  <c r="F19" i="79"/>
  <c r="F18" i="79"/>
  <c r="I18" i="79" s="1"/>
  <c r="F17" i="79"/>
  <c r="J17" i="79" s="1"/>
  <c r="F16" i="79"/>
  <c r="I16" i="79" s="1"/>
  <c r="F15" i="79"/>
  <c r="I15" i="79" s="1"/>
  <c r="F14" i="79"/>
  <c r="J14" i="79" s="1"/>
  <c r="F13" i="79"/>
  <c r="J13" i="79" s="1"/>
  <c r="F12" i="79"/>
  <c r="I12" i="79" s="1"/>
  <c r="F11" i="79"/>
  <c r="J11" i="79" s="1"/>
  <c r="F10" i="79"/>
  <c r="J10" i="79" s="1"/>
  <c r="D30" i="78"/>
  <c r="D29" i="78"/>
  <c r="F28" i="78"/>
  <c r="E28" i="78"/>
  <c r="D19" i="78"/>
  <c r="D18" i="78"/>
  <c r="D17" i="78"/>
  <c r="D16" i="78"/>
  <c r="C11" i="78"/>
  <c r="F10" i="78"/>
  <c r="E10" i="78"/>
  <c r="D10" i="78"/>
  <c r="D11" i="78" s="1"/>
  <c r="G11" i="78" s="1"/>
  <c r="C8" i="78"/>
  <c r="C9" i="45" l="1"/>
  <c r="C8" i="45"/>
  <c r="C13" i="45"/>
  <c r="C7" i="45"/>
  <c r="J16" i="79"/>
  <c r="I11" i="79"/>
  <c r="C10" i="45"/>
  <c r="C11" i="45"/>
  <c r="D28" i="78"/>
  <c r="J12" i="79"/>
  <c r="I23" i="79"/>
  <c r="J15" i="79"/>
  <c r="J24" i="79"/>
  <c r="J20" i="79"/>
  <c r="E21" i="77"/>
  <c r="C6" i="74"/>
  <c r="S9" i="74"/>
  <c r="S10" i="74"/>
  <c r="S12" i="74"/>
  <c r="S11" i="74"/>
  <c r="S7" i="74"/>
  <c r="S13" i="74"/>
  <c r="S8" i="74"/>
  <c r="K6" i="74"/>
  <c r="E6" i="54"/>
  <c r="I13" i="79"/>
  <c r="I17" i="79"/>
  <c r="I21" i="79"/>
  <c r="I10" i="79"/>
  <c r="I14" i="79"/>
  <c r="I22" i="79"/>
  <c r="J18" i="79"/>
  <c r="D20" i="69"/>
  <c r="H20" i="69"/>
  <c r="G20" i="69"/>
  <c r="F20" i="69"/>
  <c r="E20" i="69"/>
  <c r="C22" i="69"/>
  <c r="C21" i="69"/>
  <c r="C23" i="69"/>
  <c r="D30" i="79" l="1"/>
  <c r="C15" i="74"/>
  <c r="C16" i="74"/>
  <c r="D28" i="79"/>
  <c r="D29" i="79"/>
  <c r="E10" i="76"/>
  <c r="D10" i="76"/>
  <c r="E9" i="76"/>
  <c r="D9" i="76"/>
  <c r="E8" i="76"/>
  <c r="D8" i="76"/>
  <c r="E9" i="75"/>
  <c r="D9" i="75"/>
  <c r="E8" i="75"/>
  <c r="D8" i="75"/>
  <c r="E7" i="75"/>
  <c r="D7" i="75"/>
  <c r="H23" i="77" l="1"/>
  <c r="H22" i="77"/>
  <c r="E20" i="77"/>
  <c r="E19" i="77"/>
  <c r="E18" i="77"/>
  <c r="E17" i="77"/>
  <c r="E16" i="77"/>
  <c r="E15" i="77"/>
  <c r="E12" i="77"/>
  <c r="E11" i="77"/>
  <c r="E10" i="77"/>
  <c r="E9" i="77"/>
  <c r="E8" i="77"/>
  <c r="E7" i="77"/>
  <c r="R10" i="76"/>
  <c r="O10" i="76"/>
  <c r="L10" i="76"/>
  <c r="I10" i="76"/>
  <c r="F10" i="76"/>
  <c r="R9" i="76"/>
  <c r="O9" i="76"/>
  <c r="L9" i="76"/>
  <c r="I9" i="76"/>
  <c r="F9" i="76"/>
  <c r="C9" i="76"/>
  <c r="F8" i="76"/>
  <c r="E7" i="76"/>
  <c r="T7" i="76"/>
  <c r="S7" i="76"/>
  <c r="Q7" i="76"/>
  <c r="P7" i="76"/>
  <c r="N7" i="76"/>
  <c r="M7" i="76"/>
  <c r="K7" i="76"/>
  <c r="J7" i="76"/>
  <c r="H7" i="76"/>
  <c r="G7" i="76"/>
  <c r="R9" i="75"/>
  <c r="O9" i="75"/>
  <c r="L9" i="75"/>
  <c r="I9" i="75"/>
  <c r="F9" i="75"/>
  <c r="E6" i="75"/>
  <c r="C9" i="75"/>
  <c r="R8" i="75"/>
  <c r="O8" i="75"/>
  <c r="L8" i="75"/>
  <c r="I8" i="75"/>
  <c r="F8" i="75"/>
  <c r="C8" i="75"/>
  <c r="F7" i="75"/>
  <c r="C7" i="75"/>
  <c r="T6" i="75"/>
  <c r="T10" i="75" s="1"/>
  <c r="S6" i="75"/>
  <c r="S10" i="75" s="1"/>
  <c r="Q6" i="75"/>
  <c r="Q10" i="75" s="1"/>
  <c r="P6" i="75"/>
  <c r="P10" i="75" s="1"/>
  <c r="N6" i="75"/>
  <c r="N10" i="75" s="1"/>
  <c r="M6" i="75"/>
  <c r="M10" i="75" s="1"/>
  <c r="K6" i="75"/>
  <c r="K10" i="75" s="1"/>
  <c r="J6" i="75"/>
  <c r="J10" i="75" s="1"/>
  <c r="H6" i="75"/>
  <c r="H10" i="75" s="1"/>
  <c r="G6" i="75"/>
  <c r="G10" i="75" s="1"/>
  <c r="C14" i="73"/>
  <c r="C13" i="73"/>
  <c r="C12" i="73"/>
  <c r="C11" i="73"/>
  <c r="C10" i="73"/>
  <c r="C9" i="73"/>
  <c r="C8" i="73"/>
  <c r="C7" i="73"/>
  <c r="H6" i="73"/>
  <c r="G6" i="73"/>
  <c r="F6" i="73"/>
  <c r="E6" i="73"/>
  <c r="D6" i="73"/>
  <c r="D14" i="77" l="1"/>
  <c r="D13" i="77"/>
  <c r="F11" i="75"/>
  <c r="C6" i="73"/>
  <c r="O6" i="75"/>
  <c r="R7" i="76"/>
  <c r="G25" i="77"/>
  <c r="C8" i="76"/>
  <c r="O7" i="76"/>
  <c r="F7" i="76"/>
  <c r="C10" i="76"/>
  <c r="L6" i="75"/>
  <c r="I6" i="75"/>
  <c r="D9" i="77"/>
  <c r="D22" i="77"/>
  <c r="D18" i="77"/>
  <c r="D12" i="77"/>
  <c r="D8" i="77"/>
  <c r="D19" i="77"/>
  <c r="D17" i="77"/>
  <c r="D11" i="77"/>
  <c r="D7" i="77"/>
  <c r="D20" i="77"/>
  <c r="D16" i="77"/>
  <c r="D10" i="77"/>
  <c r="D15" i="77"/>
  <c r="D23" i="77"/>
  <c r="F6" i="75"/>
  <c r="R6" i="75"/>
  <c r="I7" i="76"/>
  <c r="L7" i="76"/>
  <c r="D7" i="76"/>
  <c r="D6" i="75"/>
  <c r="C6" i="75" s="1"/>
  <c r="F25" i="77" l="1"/>
  <c r="E26" i="77" s="1"/>
  <c r="C13" i="77"/>
  <c r="C14" i="77"/>
  <c r="C22" i="77"/>
  <c r="C18" i="77"/>
  <c r="C12" i="77"/>
  <c r="C8" i="77"/>
  <c r="C7" i="76"/>
  <c r="C23" i="77"/>
  <c r="C17" i="77"/>
  <c r="C11" i="77"/>
  <c r="C7" i="77"/>
  <c r="C20" i="77"/>
  <c r="C16" i="77"/>
  <c r="C10" i="77"/>
  <c r="C19" i="77"/>
  <c r="C15" i="77"/>
  <c r="C9" i="77"/>
  <c r="C28" i="69" l="1"/>
  <c r="C27" i="69"/>
  <c r="H26" i="69"/>
  <c r="G26" i="69"/>
  <c r="F26" i="69"/>
  <c r="E26" i="69"/>
  <c r="D26" i="69"/>
  <c r="C25" i="69"/>
  <c r="C24" i="69"/>
  <c r="C19" i="69"/>
  <c r="C18" i="69"/>
  <c r="C17" i="69"/>
  <c r="H16" i="69"/>
  <c r="H10" i="69" s="1"/>
  <c r="G16" i="69"/>
  <c r="G10" i="69" s="1"/>
  <c r="F16" i="69"/>
  <c r="F10" i="69" s="1"/>
  <c r="E16" i="69"/>
  <c r="E10" i="69" s="1"/>
  <c r="D16" i="69"/>
  <c r="D10" i="69" s="1"/>
  <c r="C15" i="69"/>
  <c r="C14" i="69"/>
  <c r="C13" i="69"/>
  <c r="C12" i="69"/>
  <c r="C11" i="69"/>
  <c r="C9" i="69"/>
  <c r="C7" i="69"/>
  <c r="C6" i="69"/>
  <c r="H5" i="69"/>
  <c r="G5" i="69"/>
  <c r="F5" i="69"/>
  <c r="E5" i="69"/>
  <c r="D5" i="69"/>
  <c r="C5" i="69" l="1"/>
  <c r="C20" i="69"/>
  <c r="C16" i="69"/>
  <c r="C26" i="69"/>
  <c r="C10" i="69"/>
  <c r="R25" i="41" l="1"/>
  <c r="O25" i="41"/>
  <c r="F17" i="46" l="1"/>
  <c r="I17" i="46"/>
  <c r="L17" i="46"/>
  <c r="O17" i="46"/>
  <c r="R17" i="46"/>
  <c r="E18" i="46" l="1"/>
  <c r="D18" i="46"/>
  <c r="E17" i="46"/>
  <c r="D17" i="46"/>
  <c r="E16" i="46"/>
  <c r="D16" i="46"/>
  <c r="E15" i="46"/>
  <c r="D15" i="46"/>
  <c r="E14" i="46"/>
  <c r="D14" i="46"/>
  <c r="E12" i="46"/>
  <c r="D12" i="46"/>
  <c r="E11" i="46"/>
  <c r="D11" i="46"/>
  <c r="E8" i="46"/>
  <c r="D8" i="46"/>
  <c r="E8" i="60"/>
  <c r="D8" i="60"/>
  <c r="E7" i="60"/>
  <c r="D7" i="60"/>
  <c r="E6" i="60"/>
  <c r="D6" i="60"/>
  <c r="E25" i="42" l="1"/>
  <c r="D25" i="42"/>
  <c r="E11" i="42"/>
  <c r="D11" i="42"/>
  <c r="E10" i="42"/>
  <c r="D10" i="42"/>
  <c r="E9" i="42"/>
  <c r="D9" i="42"/>
  <c r="E8" i="42"/>
  <c r="D8" i="42"/>
  <c r="E7" i="42"/>
  <c r="D7" i="42"/>
  <c r="E6" i="42"/>
  <c r="D6" i="42"/>
  <c r="D6" i="41"/>
  <c r="E26" i="41"/>
  <c r="D26" i="41"/>
  <c r="E25" i="41"/>
  <c r="D25" i="41"/>
  <c r="E11" i="41"/>
  <c r="D11" i="41"/>
  <c r="E10" i="41"/>
  <c r="D10" i="41"/>
  <c r="E9" i="41"/>
  <c r="D9" i="41"/>
  <c r="E8" i="41"/>
  <c r="D8" i="41"/>
  <c r="E7" i="41"/>
  <c r="D7" i="41"/>
  <c r="E6" i="41"/>
  <c r="E14" i="40" l="1"/>
  <c r="D14" i="40"/>
  <c r="E13" i="40"/>
  <c r="D13" i="40"/>
  <c r="E11" i="40"/>
  <c r="D11" i="40"/>
  <c r="E10" i="40"/>
  <c r="D10" i="40"/>
  <c r="E9" i="40"/>
  <c r="D9" i="40"/>
  <c r="E8" i="40"/>
  <c r="D8" i="40"/>
  <c r="E7" i="40"/>
  <c r="D7" i="40"/>
  <c r="E6" i="40"/>
  <c r="D6" i="40"/>
  <c r="D17" i="73" l="1"/>
  <c r="R18" i="46"/>
  <c r="O18" i="46"/>
  <c r="L18" i="46"/>
  <c r="I18" i="46"/>
  <c r="F18" i="46"/>
  <c r="R16" i="46"/>
  <c r="O16" i="46"/>
  <c r="L16" i="46"/>
  <c r="I16" i="46"/>
  <c r="F16" i="46"/>
  <c r="R15" i="46"/>
  <c r="O15" i="46"/>
  <c r="L15" i="46"/>
  <c r="I15" i="46"/>
  <c r="F15" i="46"/>
  <c r="C15" i="46"/>
  <c r="R14" i="46"/>
  <c r="O14" i="46"/>
  <c r="L14" i="46"/>
  <c r="I14" i="46"/>
  <c r="F14" i="46"/>
  <c r="C14" i="46"/>
  <c r="T13" i="46"/>
  <c r="S13" i="46"/>
  <c r="Q13" i="46"/>
  <c r="P13" i="46"/>
  <c r="N13" i="46"/>
  <c r="M13" i="46"/>
  <c r="K13" i="46"/>
  <c r="J13" i="46"/>
  <c r="H13" i="46"/>
  <c r="G13" i="46"/>
  <c r="R12" i="46"/>
  <c r="O12" i="46"/>
  <c r="L12" i="46"/>
  <c r="I12" i="46"/>
  <c r="F12" i="46"/>
  <c r="C12" i="46"/>
  <c r="R11" i="46"/>
  <c r="O11" i="46"/>
  <c r="L11" i="46"/>
  <c r="I11" i="46"/>
  <c r="F11" i="46"/>
  <c r="C11" i="46"/>
  <c r="R8" i="46"/>
  <c r="O8" i="46"/>
  <c r="L8" i="46"/>
  <c r="I8" i="46"/>
  <c r="F8" i="46"/>
  <c r="T7" i="46"/>
  <c r="S7" i="46"/>
  <c r="Q7" i="46"/>
  <c r="P7" i="46"/>
  <c r="N7" i="46"/>
  <c r="M7" i="46"/>
  <c r="K7" i="46"/>
  <c r="J7" i="46"/>
  <c r="H7" i="46"/>
  <c r="G7" i="46"/>
  <c r="R13" i="46" l="1"/>
  <c r="I7" i="46"/>
  <c r="O7" i="46"/>
  <c r="E7" i="46"/>
  <c r="F7" i="46"/>
  <c r="D7" i="46"/>
  <c r="I13" i="46"/>
  <c r="R7" i="46"/>
  <c r="O13" i="46"/>
  <c r="L13" i="46"/>
  <c r="D13" i="46"/>
  <c r="F13" i="46"/>
  <c r="E13" i="46"/>
  <c r="C18" i="46"/>
  <c r="C8" i="46"/>
  <c r="C17" i="46"/>
  <c r="L7" i="46"/>
  <c r="C16" i="46"/>
  <c r="C7" i="46" l="1"/>
  <c r="C13" i="46"/>
  <c r="C9" i="42"/>
  <c r="C25" i="41"/>
  <c r="L25" i="41"/>
  <c r="I25" i="41"/>
  <c r="F25" i="41"/>
  <c r="F22" i="41"/>
  <c r="C7" i="42" l="1"/>
  <c r="C10" i="42"/>
  <c r="C8" i="42"/>
  <c r="C25" i="42"/>
  <c r="C11" i="42"/>
  <c r="C26" i="41"/>
  <c r="R12" i="42" l="1"/>
  <c r="O12" i="42"/>
  <c r="R11" i="42"/>
  <c r="O11" i="42"/>
  <c r="R10" i="42"/>
  <c r="O10" i="42"/>
  <c r="L9" i="42"/>
  <c r="I9" i="42"/>
  <c r="F9" i="42"/>
  <c r="R8" i="42"/>
  <c r="O8" i="42"/>
  <c r="L8" i="42"/>
  <c r="I8" i="42"/>
  <c r="F8" i="42"/>
  <c r="F15" i="41" l="1"/>
  <c r="L13" i="41"/>
  <c r="I13" i="41"/>
  <c r="F13" i="41"/>
  <c r="R12" i="41"/>
  <c r="O12" i="41"/>
  <c r="R11" i="41"/>
  <c r="O11" i="41"/>
  <c r="R10" i="41"/>
  <c r="O10" i="41"/>
  <c r="L9" i="41"/>
  <c r="I9" i="41"/>
  <c r="F9" i="41"/>
  <c r="R8" i="41"/>
  <c r="O8" i="41"/>
  <c r="L8" i="41"/>
  <c r="I8" i="41"/>
  <c r="F8" i="41"/>
  <c r="R7" i="41"/>
  <c r="O7" i="41"/>
  <c r="L7" i="41"/>
  <c r="I7" i="41"/>
  <c r="F7" i="41"/>
  <c r="C11" i="41" l="1"/>
  <c r="C7" i="41"/>
  <c r="C8" i="41"/>
  <c r="C10" i="41"/>
  <c r="C9" i="41"/>
  <c r="F26" i="41" l="1"/>
  <c r="I26" i="41"/>
  <c r="L26" i="41"/>
  <c r="O26" i="41"/>
  <c r="R26" i="41"/>
  <c r="F20" i="41"/>
  <c r="F21" i="41"/>
  <c r="R8" i="60" l="1"/>
  <c r="O8" i="60"/>
  <c r="L8" i="60"/>
  <c r="I8" i="60"/>
  <c r="F8" i="60"/>
  <c r="R7" i="60"/>
  <c r="O7" i="60"/>
  <c r="L7" i="60"/>
  <c r="I7" i="60"/>
  <c r="F7" i="60"/>
  <c r="R6" i="60"/>
  <c r="O6" i="60"/>
  <c r="L6" i="60"/>
  <c r="I6" i="60"/>
  <c r="F6" i="60"/>
  <c r="C7" i="60" l="1"/>
  <c r="C6" i="60"/>
  <c r="C8" i="60"/>
  <c r="R13" i="42" l="1"/>
  <c r="R7" i="42"/>
  <c r="R6" i="42"/>
  <c r="O13" i="42"/>
  <c r="O7" i="42"/>
  <c r="O6" i="42"/>
  <c r="L13" i="42"/>
  <c r="L7" i="42"/>
  <c r="L6" i="42"/>
  <c r="I13" i="42"/>
  <c r="I7" i="42"/>
  <c r="I6" i="42"/>
  <c r="F13" i="42"/>
  <c r="F7" i="42"/>
  <c r="F6" i="42" l="1"/>
  <c r="R6" i="41"/>
  <c r="O6" i="41"/>
  <c r="L6" i="41"/>
  <c r="I6" i="41"/>
  <c r="F6" i="41"/>
  <c r="R14" i="40"/>
  <c r="O14" i="40"/>
  <c r="L14" i="40"/>
  <c r="I14" i="40"/>
  <c r="F14" i="40"/>
  <c r="R13" i="40"/>
  <c r="O13" i="40"/>
  <c r="L13" i="40"/>
  <c r="I13" i="40"/>
  <c r="F13" i="40"/>
  <c r="T12" i="40"/>
  <c r="S12" i="40"/>
  <c r="Q12" i="40"/>
  <c r="P12" i="40"/>
  <c r="N12" i="40"/>
  <c r="M12" i="40"/>
  <c r="K12" i="40"/>
  <c r="J12" i="40"/>
  <c r="J27" i="42" s="1"/>
  <c r="E28" i="42" s="1"/>
  <c r="H12" i="40"/>
  <c r="G12" i="40"/>
  <c r="R11" i="40"/>
  <c r="O11" i="40"/>
  <c r="L11" i="40"/>
  <c r="I11" i="40"/>
  <c r="F11" i="40"/>
  <c r="R10" i="40"/>
  <c r="O10" i="40"/>
  <c r="L10" i="40"/>
  <c r="I10" i="40"/>
  <c r="F10" i="40"/>
  <c r="R9" i="40"/>
  <c r="O9" i="40"/>
  <c r="L9" i="40"/>
  <c r="I9" i="40"/>
  <c r="F9" i="40"/>
  <c r="R8" i="40"/>
  <c r="O8" i="40"/>
  <c r="L8" i="40"/>
  <c r="I8" i="40"/>
  <c r="F8" i="40"/>
  <c r="R7" i="40"/>
  <c r="O7" i="40"/>
  <c r="L7" i="40"/>
  <c r="I7" i="40"/>
  <c r="F7" i="40"/>
  <c r="R6" i="40"/>
  <c r="O6" i="40"/>
  <c r="L6" i="40"/>
  <c r="I6" i="40"/>
  <c r="F6" i="40"/>
  <c r="P15" i="40" l="1"/>
  <c r="P11" i="76"/>
  <c r="K15" i="40"/>
  <c r="K11" i="76"/>
  <c r="Q15" i="40"/>
  <c r="Q11" i="76"/>
  <c r="G15" i="40"/>
  <c r="G11" i="76"/>
  <c r="M15" i="40"/>
  <c r="M11" i="76"/>
  <c r="S15" i="40"/>
  <c r="S11" i="76"/>
  <c r="J15" i="40"/>
  <c r="J11" i="76"/>
  <c r="H15" i="40"/>
  <c r="H11" i="76"/>
  <c r="N15" i="40"/>
  <c r="N11" i="76"/>
  <c r="T15" i="40"/>
  <c r="T11" i="76"/>
  <c r="C6" i="41"/>
  <c r="C7" i="40"/>
  <c r="C6" i="42"/>
  <c r="C9" i="40"/>
  <c r="C6" i="40"/>
  <c r="C8" i="40"/>
  <c r="C11" i="40"/>
  <c r="F12" i="40"/>
  <c r="L12" i="40"/>
  <c r="C10" i="40"/>
  <c r="O12" i="40"/>
  <c r="C13" i="40"/>
  <c r="C14" i="40"/>
  <c r="R12" i="40"/>
  <c r="E12" i="40"/>
  <c r="D12" i="40"/>
  <c r="I12" i="40"/>
  <c r="F16" i="40" l="1"/>
  <c r="G12" i="76"/>
  <c r="C28" i="41"/>
  <c r="C12" i="40"/>
</calcChain>
</file>

<file path=xl/sharedStrings.xml><?xml version="1.0" encoding="utf-8"?>
<sst xmlns="http://schemas.openxmlformats.org/spreadsheetml/2006/main" count="2712" uniqueCount="1389">
  <si>
    <t>pcd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</si>
  <si>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</si>
  <si>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</si>
  <si>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</si>
  <si>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</si>
  <si>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</si>
  <si>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</si>
  <si>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</si>
  <si>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SAN JOSE / SAN JOSE / URUCA</t>
  </si>
  <si>
    <t>SAN JOSE / SAN JOSE / MATA REDONDA</t>
  </si>
  <si>
    <t>SAN JOSE / SAN JOSE / PAVAS</t>
  </si>
  <si>
    <t>SAN JOSE / SAN JOSE / HATILLO</t>
  </si>
  <si>
    <t>SAN JOSE / SAN JOSE / SAN SEBASTIAN</t>
  </si>
  <si>
    <t>SAN JOSE / ESCAZU / ESCAZU</t>
  </si>
  <si>
    <t>SAN JOSE / ESCAZU / SAN ANTONIO</t>
  </si>
  <si>
    <t>SAN JOSE / ESCAZU / SAN RAFAEL</t>
  </si>
  <si>
    <t>SAN JOSE / DESAMPARADOS / DESAMPARADOS</t>
  </si>
  <si>
    <t>SAN JOSE / DESAMPARADOS / SAN MIGUEL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</si>
  <si>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</si>
  <si>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</si>
  <si>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</si>
  <si>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</si>
  <si>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</si>
  <si>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DESAMPARADOS / SAN CRISTOBAL</t>
  </si>
  <si>
    <t>SAN JOSE / DESAMPARADOS / ROSARIO</t>
  </si>
  <si>
    <t>SAN JOSE / DESAMPARADOS / DAMAS</t>
  </si>
  <si>
    <t>SAN JOSE / DESAMPARADOS / SAN RAFAEL ABAJO</t>
  </si>
  <si>
    <t>SAN JOSE / DESAMPARADOS / GRAVILIAS</t>
  </si>
  <si>
    <t>SAN JOSE / DESAMPARADOS / LOS GUIDO</t>
  </si>
  <si>
    <t>SAN JOSE / PURISCAL / SANTIAGO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</si>
  <si>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</si>
  <si>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</si>
  <si>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</si>
  <si>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</si>
  <si>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</si>
  <si>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SAN JOSE / PURISCAL / DESAMPARADITOS</t>
  </si>
  <si>
    <t>SAN JOSE / PURISCAL / SAN ANTONIO</t>
  </si>
  <si>
    <t>SAN JOSE / PURISCAL / CHIRES</t>
  </si>
  <si>
    <t>SAN JOSE / TARRAZU / SAN MARCOS</t>
  </si>
  <si>
    <t>SAN JOSE / TARRAZU / SAN LORENZO</t>
  </si>
  <si>
    <t>SAN JOSE / TARRAZU / SAN CARLOS</t>
  </si>
  <si>
    <t>SAN JOSE / ASERRI / ASERRI</t>
  </si>
  <si>
    <t>SAN JOSE / ASERRI / TARBACA</t>
  </si>
  <si>
    <t>SAN JOSE / ASERRI / VUELTA DE JORCO</t>
  </si>
  <si>
    <t>SAN JOSE / ASERRI / SAN GABRIEL</t>
  </si>
  <si>
    <t>SAN JOSE / ASERRI / LEGUA</t>
  </si>
  <si>
    <t>SAN JOSE / ASERRI / MONTERREY</t>
  </si>
  <si>
    <t>SAN JOSE / ASERRI / SALITRILLOS</t>
  </si>
  <si>
    <t>SAN JOSE / MORA / COLON</t>
  </si>
  <si>
    <t>SAN JOSE / MORA / GUAYABO</t>
  </si>
  <si>
    <t>SAN JOSE / MORA / TABARCIA</t>
  </si>
  <si>
    <t xml:space="preserve">SAN JOSE / MORA / PIEDRAS NEGRAS </t>
  </si>
  <si>
    <t>SAN JOSE / MORA / PICAGRES</t>
  </si>
  <si>
    <t>SAN JOSE / MORA / JARIS</t>
  </si>
  <si>
    <t>SAN JOSE / MORA / QUITIRRISI</t>
  </si>
  <si>
    <t>SAN JOSE / GOICOECHEA / GUADALUPE</t>
  </si>
  <si>
    <t xml:space="preserve">SAN JOSE / GOICOECHEA / SAN FRANCISCO 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</si>
  <si>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</si>
  <si>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</si>
  <si>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</si>
  <si>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</si>
  <si>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GOICOECHEA / PURRAL</t>
  </si>
  <si>
    <t>SAN JOSE / SANTA ANA / SANTA ANA</t>
  </si>
  <si>
    <t>SAN JOSE / SANTA ANA / SALITRAL</t>
  </si>
  <si>
    <t>SAN JOSE / SANTA ANA / POZOS</t>
  </si>
  <si>
    <t>SAN JOSE / SANTA ANA / URUCA</t>
  </si>
  <si>
    <t>SAN JOSE / SANTA ANA / PIEDADES</t>
  </si>
  <si>
    <t>SAN JOSE / SANTA ANA / BRASIL</t>
  </si>
  <si>
    <t>SAN JOSE / ALAJUELITA / ALAJUELITA</t>
  </si>
  <si>
    <t>SAN JOSE / ALAJUELITA / SAN JOSECITO</t>
  </si>
  <si>
    <t>SAN JOSE / ALAJUELITA / SAN ANTONIO</t>
  </si>
  <si>
    <t>SAN JOSE / ALAJUELITA / CONCEPCION</t>
  </si>
  <si>
    <t>SAN JOSE / ALAJUELITA / SAN FELIPE</t>
  </si>
  <si>
    <t>SAN JOSE / VASQUEZ DE CORONADO / SAN ISIDRO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</si>
  <si>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</si>
  <si>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</si>
  <si>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</si>
  <si>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</si>
  <si>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SAN JOSE / ACOSTA / SAN IGNACIO</t>
  </si>
  <si>
    <t>SAN JOSE / ACOSTA / GUAITIL</t>
  </si>
  <si>
    <t>SAN JOSE / ACOSTA / PALMICHAL</t>
  </si>
  <si>
    <t>SAN JOSE / ACOSTA / CANGREJAL</t>
  </si>
  <si>
    <t>SAN JOSE / ACOSTA / SABANILLAS</t>
  </si>
  <si>
    <t xml:space="preserve">SAN JOSE / TIBAS / SAN JUAN  </t>
  </si>
  <si>
    <t xml:space="preserve">SAN JOSE / TIBAS / CINCO ESQUINAS </t>
  </si>
  <si>
    <t>SAN JOSE / TIBAS / ANSELMO LLORENTE</t>
  </si>
  <si>
    <t>SAN JOSE / TIBAS / LEON XIII</t>
  </si>
  <si>
    <t>SAN JOSE / TIBAS / COLIMA</t>
  </si>
  <si>
    <t>SAN JOSE / MORAVIA / SAN VICENTE</t>
  </si>
  <si>
    <t>SAN JOSE / MORAVIA / SAN JERONIMO</t>
  </si>
  <si>
    <t>SAN JOSE / MORAVIA / TRINIDAD</t>
  </si>
  <si>
    <t>SAN JOSE / MONTES DE OCA / SAN PEDRO</t>
  </si>
  <si>
    <t>SAN JOSE / MONTES DE OCA / SABANILLA</t>
  </si>
  <si>
    <t>SAN JOSE / MONTES DE OCA / MERCEDES</t>
  </si>
  <si>
    <t>SAN JOSE / MONTES DE OCA / SAN RAFAEL</t>
  </si>
  <si>
    <t>SAN JOSE / TURRUBARES / SAN PABLO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</si>
  <si>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</si>
  <si>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</si>
  <si>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</si>
  <si>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</si>
  <si>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</si>
  <si>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</si>
  <si>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</si>
  <si>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</si>
  <si>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</si>
  <si>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</si>
  <si>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SAN JOSE / CURRIDABAT / TIRRASES</t>
  </si>
  <si>
    <t>SAN JOSE / PEREZ ZELEDON / SAN ISIDRO DEL GENERAL</t>
  </si>
  <si>
    <t>SAN JOSE / PEREZ ZELEDON / GENERAL</t>
  </si>
  <si>
    <t>SAN JOSE / PEREZ ZELEDON / DANIEL FLORES</t>
  </si>
  <si>
    <t>SAN JOSE / PEREZ ZELEDON / RIVAS</t>
  </si>
  <si>
    <t>SAN JOSE / PEREZ ZELEDON / SAN PEDRO</t>
  </si>
  <si>
    <t>SAN JOSE / PEREZ ZELEDON / PLATANARES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</si>
  <si>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</si>
  <si>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</si>
  <si>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</si>
  <si>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</si>
  <si>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</si>
  <si>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</si>
  <si>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</si>
  <si>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</si>
  <si>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</si>
  <si>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</si>
  <si>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</si>
  <si>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</si>
  <si>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>ALAJUELA / ALAJUELA / ALAJUELA</t>
  </si>
  <si>
    <t>ALAJUELA / ALAJUELA / SAN JOSE</t>
  </si>
  <si>
    <t>ALAJUELA / ALAJUELA / CARRIZAL</t>
  </si>
  <si>
    <t>ALAJUELA / ALAJUELA / SAN ANTONIO</t>
  </si>
  <si>
    <t>ALAJUELA / ALAJUELA / GUACIMA</t>
  </si>
  <si>
    <t>ALAJUELA / ALAJUELA / SAN ISIDRO</t>
  </si>
  <si>
    <t>ALAJUELA / ALAJUELA / SABANILLA</t>
  </si>
  <si>
    <t>ALAJUELA / ALAJUELA / SAN RAFAEL</t>
  </si>
  <si>
    <t>ALAJUELA / ALAJUELA / RIO SEGUNDO</t>
  </si>
  <si>
    <t>ALAJUELA / ALAJUELA / DESAMPARADOS</t>
  </si>
  <si>
    <t>ALAJUELA / ALAJUELA / TURRUCARES</t>
  </si>
  <si>
    <t>ALAJUELA / ALAJUELA / TAMBOR</t>
  </si>
  <si>
    <t>ALAJUELA / ALAJUELA / GARITA</t>
  </si>
  <si>
    <t>ALAJUELA / ALAJUELA / SARAPIQUI</t>
  </si>
  <si>
    <t>ALAJUELA / SAN RAMON / SAN RAMON</t>
  </si>
  <si>
    <t>ALAJUELA / SAN RAMON / SANTIAGO</t>
  </si>
  <si>
    <t>ALAJUELA / SAN RAMON / SAN JUAN</t>
  </si>
  <si>
    <t xml:space="preserve">ALAJUELA / SAN RAMON / PIEDADES NORTE </t>
  </si>
  <si>
    <t>ALAJUELA / SAN RAMON / PIEDADES SUR</t>
  </si>
  <si>
    <t>ALAJUELA / SAN RAMON / SAN RAFAEL</t>
  </si>
  <si>
    <t>ALAJUELA / SAN RAMON / SAN ISIDRO</t>
  </si>
  <si>
    <t>ALAJUELA / SAN RAMON / ANGELES</t>
  </si>
  <si>
    <t>ALAJUELA / SAN RAMON / ALFARO</t>
  </si>
  <si>
    <t>ALAJUELA / SAN RAMON / VOLIO</t>
  </si>
  <si>
    <t>ALAJUELA / SAN RAMON / CONCEPCION</t>
  </si>
  <si>
    <t>ALAJUELA / SAN RAMON / ZAPOTAL</t>
  </si>
  <si>
    <t xml:space="preserve">ALAJUELA / SAN RAMON / PEÑAS BLANCAS </t>
  </si>
  <si>
    <t>ALAJUELA / SAN RAMON / SAN LORENZO</t>
  </si>
  <si>
    <t>ALAJUELA / GRECIA / GRECIA</t>
  </si>
  <si>
    <t>ALAJUELA / GRECIA / SAN ISIDRO</t>
  </si>
  <si>
    <t>ALAJUELA / GRECIA / SAN JOSE</t>
  </si>
  <si>
    <t>ALAJUELA / GRECIA / SAN ROQUE</t>
  </si>
  <si>
    <t>ALAJUELA / GRECIA / TACARES</t>
  </si>
  <si>
    <t>ALAJUELA / GRECIA / PUENTE DE PIEDRA</t>
  </si>
  <si>
    <t>ALAJUELA / GRECIA / BOLIVAR</t>
  </si>
  <si>
    <t>ALAJUELA / SAN MATEO / SAN MATEO</t>
  </si>
  <si>
    <t>ALAJUELA / SAN MATEO / DESMONTE</t>
  </si>
  <si>
    <t>ALAJUELA / SAN MATEO / JESUS MARIA</t>
  </si>
  <si>
    <t>ALAJUELA / SAN MATEO / LABRADOR</t>
  </si>
  <si>
    <t>ALAJUELA / ATENAS / ATENAS</t>
  </si>
  <si>
    <t>ALAJUELA / ATENAS / JESUS</t>
  </si>
  <si>
    <t>ALAJUELA / ATENAS / MERCEDES</t>
  </si>
  <si>
    <t>ALAJUELA / ATENAS / SAN ISIDRO</t>
  </si>
  <si>
    <t>ALAJUELA / ATENAS / CONCEPCION</t>
  </si>
  <si>
    <t>ALAJUELA / ATENAS / SAN JOSE</t>
  </si>
  <si>
    <t>ALAJUELA / ATENAS / SANTA EULALIA</t>
  </si>
  <si>
    <t>ALAJUELA / ATENAS / ESCOBAL</t>
  </si>
  <si>
    <t>ALAJUELA / NARANJO / NARANJO</t>
  </si>
  <si>
    <t>ALAJUELA / NARANJO / SAN MIGUEL</t>
  </si>
  <si>
    <t>ALAJUELA / NARANJO / SAN JOSE</t>
  </si>
  <si>
    <t>ALAJUELA / NARANJO / CIRRI SUR</t>
  </si>
  <si>
    <t>ALAJUELA / NARANJO / SAN JERONIMO</t>
  </si>
  <si>
    <t>ALAJUELA / NARANJO / SAN JUAN</t>
  </si>
  <si>
    <t>ALAJUELA / NARANJO / ROSARIO</t>
  </si>
  <si>
    <t>ALAJUELA / NARANJO / PALMITOS</t>
  </si>
  <si>
    <t>ALAJUELA / PALMARES / PALMARES</t>
  </si>
  <si>
    <t>ALAJUELA / PALMARES / ZARAGOZA</t>
  </si>
  <si>
    <t>ALAJUELA / PALMARES / BUENOS AIRES</t>
  </si>
  <si>
    <t>ALAJUELA / PALMARES / SANTIAGO</t>
  </si>
  <si>
    <t>ALAJUELA / PALMARES / CANDELARIA</t>
  </si>
  <si>
    <t>ALAJUELA / PALMARES / ESQUIPULAS</t>
  </si>
  <si>
    <t>ALAJUELA / PALMARES / LA GRANJA</t>
  </si>
  <si>
    <t>ALAJUELA / POAS / SAN PEDRO</t>
  </si>
  <si>
    <t>ALAJUELA / POAS / SAN JUAN</t>
  </si>
  <si>
    <t>ALAJUELA / POAS / SAN RAFAEL</t>
  </si>
  <si>
    <t>ALAJUELA / POAS / CARRILLOS</t>
  </si>
  <si>
    <t xml:space="preserve">ALAJUELA / POAS / SABANA REDONDA </t>
  </si>
  <si>
    <t>ALAJUELA / OROTINA / OROTINA</t>
  </si>
  <si>
    <t>ALAJUELA / OROTINA / EL MASTATE</t>
  </si>
  <si>
    <t xml:space="preserve">ALAJUELA / OROTINA / HACIENDA VIEJA </t>
  </si>
  <si>
    <t>ALAJUELA / OROTINA / COYOLAR</t>
  </si>
  <si>
    <t>ALAJUELA / OROTINA / LA CEIBA</t>
  </si>
  <si>
    <t>ALAJUELA / SAN CARLOS / QUESADA</t>
  </si>
  <si>
    <t>ALAJUELA / SAN CARLOS / FLORENCIA</t>
  </si>
  <si>
    <t>ALAJUELA / SAN CARLOS / BUENAVISTA</t>
  </si>
  <si>
    <t xml:space="preserve">ALAJUELA / SAN CARLOS / AGUAS ZARCAS </t>
  </si>
  <si>
    <t>ALAJUELA / SAN CARLOS / VENECIA</t>
  </si>
  <si>
    <t>ALAJUELA / SAN CARLOS / PITAL</t>
  </si>
  <si>
    <t>ALAJUELA / SAN CARLOS / FORTUNA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</si>
  <si>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</si>
  <si>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</si>
  <si>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</si>
  <si>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</si>
  <si>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</si>
  <si>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</si>
  <si>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ALAJUELA / ZARCERO / ZARCERO</t>
  </si>
  <si>
    <t>ALAJUELA / ZARCERO / LAGUNA</t>
  </si>
  <si>
    <t>ALAJUELA / ZARCERO / TAPESCO</t>
  </si>
  <si>
    <t>ALAJUELA / ZARCERO / GUADALUPE</t>
  </si>
  <si>
    <t>ALAJUELA / ZARCERO / PALMIRA</t>
  </si>
  <si>
    <t>ALAJUELA / ZARCERO / ZAPOTE</t>
  </si>
  <si>
    <t>ALAJUELA / ZARCERO / BRISAS</t>
  </si>
  <si>
    <t>ALAJUELA / SARCHI / SARCHI NORTE</t>
  </si>
  <si>
    <t>ALAJUELA / SARCHI / SARCHI SUR</t>
  </si>
  <si>
    <t>ALAJUELA / SARCHI / TORO AMARILLO</t>
  </si>
  <si>
    <t>ALAJUELA / SARCHI / SAN PEDRO</t>
  </si>
  <si>
    <t>ALAJUELA / SARCHI / RODRIGUEZ</t>
  </si>
  <si>
    <t>ALAJUELA / UPALA / UPALA</t>
  </si>
  <si>
    <t>ALAJUELA / UPALA / AGUAS CLARAS</t>
  </si>
  <si>
    <t>ALAJUELA / UPALA / SAN JOSE (PIZOTE)</t>
  </si>
  <si>
    <t>ALAJUELA / UPALA / BIJAGUA</t>
  </si>
  <si>
    <t>ALAJUELA / UPALA / DELICIAS</t>
  </si>
  <si>
    <t>ALAJUELA / UPALA / DOS RIOS</t>
  </si>
  <si>
    <t>ALAJUELA / UPALA / YOLILLAL</t>
  </si>
  <si>
    <t>ALAJUELA / UPALA / CANALETE</t>
  </si>
  <si>
    <t>ALAJUELA / LOS CHILES / LOS CHILES</t>
  </si>
  <si>
    <t>ALAJUELA / LOS CHILES / CAÑO NEGRO</t>
  </si>
  <si>
    <t>ALAJUELA / LOS CHILES / EL AMPARO</t>
  </si>
  <si>
    <t>ALAJUELA / LOS CHILES / SAN JORGE</t>
  </si>
  <si>
    <t>ALAJUELA / GUATUSO / SAN RAFAEL</t>
  </si>
  <si>
    <t>ALAJUELA / GUATUSO / BUENAVISTA</t>
  </si>
  <si>
    <t>ALAJUELA / GUATUSO / COTE</t>
  </si>
  <si>
    <t>ALAJUELA / GUATUSO / KATIRA</t>
  </si>
  <si>
    <t>ALAJUELA / RIO CUARTO / RIO CUARTO</t>
  </si>
  <si>
    <t>ALAJUELA / RIO CUARTO / SANTA RITA</t>
  </si>
  <si>
    <t>ALAJUELA / RIO CUARTO / SANTA ISABEL</t>
  </si>
  <si>
    <t>CARTAGO / CARTAGO / ORIENTAL</t>
  </si>
  <si>
    <t>CARTAGO / CARTAGO / OCCIDENTAL</t>
  </si>
  <si>
    <t>CARTAGO / CARTAGO / CARMEN</t>
  </si>
  <si>
    <t>CARTAGO / CARTAGO / SAN NICOLAS</t>
  </si>
  <si>
    <t>CARTAGO / CARTAGO / AGUACALIENTE (SAN FRANCISCO)</t>
  </si>
  <si>
    <t>CARTAGO / CARTAGO / GUADALUPE (ARENILLA)</t>
  </si>
  <si>
    <t>CARTAGO / CARTAGO / CORRALILLO</t>
  </si>
  <si>
    <t>CARTAGO / CARTAGO / TIERRA BLANCA</t>
  </si>
  <si>
    <t xml:space="preserve">CARTAGO / CARTAGO / DULCE NOMBRE  </t>
  </si>
  <si>
    <t>CARTAGO / CARTAGO / LLANO GRANDE</t>
  </si>
  <si>
    <t>CARTAGO / CARTAGO / QUEBRADILLA</t>
  </si>
  <si>
    <t>CARTAGO / PARAISO / PARAISO</t>
  </si>
  <si>
    <t>CARTAGO / PARAISO / SANTIAGO</t>
  </si>
  <si>
    <t>CARTAGO / PARAISO / OROSI</t>
  </si>
  <si>
    <t>CARTAGO / PARAISO / CACHI</t>
  </si>
  <si>
    <t>CARTAGO / PARAISO / LLANOS DE SANTA LUCIA</t>
  </si>
  <si>
    <t>CARTAGO / PARAISO / BIRRISITO</t>
  </si>
  <si>
    <t>CARTAGO / LA UNION / TRES RIOS</t>
  </si>
  <si>
    <t>CARTAGO / LA UNION / SAN DIEGO</t>
  </si>
  <si>
    <t>CARTAGO / LA UNION / SAN JUAN</t>
  </si>
  <si>
    <t>CARTAGO / LA UNION / SAN RAFAEL</t>
  </si>
  <si>
    <t>CARTAGO / LA UNION / CONCEPCION</t>
  </si>
  <si>
    <t xml:space="preserve">CARTAGO / LA UNION / DULCE NOMBRE  </t>
  </si>
  <si>
    <t>CARTAGO / LA UNION / SAN RAMON</t>
  </si>
  <si>
    <t>CARTAGO / LA UNION / RIO AZUL</t>
  </si>
  <si>
    <t>CARTAGO / JIMENEZ / JUAN VIÑAS</t>
  </si>
  <si>
    <t>CARTAGO / JIMENEZ / TUCURRIQUE</t>
  </si>
  <si>
    <t>CARTAGO / JIMENEZ / PEJIBAYE</t>
  </si>
  <si>
    <t>CARTAGO / JIMENEZ / LA VICTORIA</t>
  </si>
  <si>
    <t>CARTAGO / TURRIALBA / TURRIALBA</t>
  </si>
  <si>
    <t>CARTAGO / TURRIALBA / LA SUIZA</t>
  </si>
  <si>
    <t>CARTAGO / TURRIALBA / PERALTA</t>
  </si>
  <si>
    <t>CARTAGO / TURRIALBA / SANTA CRUZ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</si>
  <si>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</si>
  <si>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</si>
  <si>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</si>
  <si>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</si>
  <si>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</si>
  <si>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</si>
  <si>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</si>
  <si>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CARTAGO / TURRIALBA / EL CHIRRIPO</t>
  </si>
  <si>
    <t>CARTAGO / ALVARADO / PACAYAS</t>
  </si>
  <si>
    <t>CARTAGO / ALVARADO / CERVANTES</t>
  </si>
  <si>
    <t>CARTAGO / ALVARADO / CAPELLADES</t>
  </si>
  <si>
    <t>CARTAGO / OREAMUNO / SAN RAFAEL</t>
  </si>
  <si>
    <t>CARTAGO / OREAMUNO / COT</t>
  </si>
  <si>
    <t>CARTAGO / OREAMUNO / POTRERO CERRADO</t>
  </si>
  <si>
    <t>CARTAGO / OREAMUNO / CIPRESES</t>
  </si>
  <si>
    <t>CARTAGO / OREAMUNO / SANTA ROSA</t>
  </si>
  <si>
    <t>CARTAGO / EL GUARCO / TEJAR</t>
  </si>
  <si>
    <t>CARTAGO / EL GUARCO / SAN ISIDRO</t>
  </si>
  <si>
    <t>CARTAGO / EL GUARCO / TOBOSI</t>
  </si>
  <si>
    <t>CARTAGO / EL GUARCO / PATIO DE AGUA</t>
  </si>
  <si>
    <t>HEREDIA / HEREDIA / HEREDIA</t>
  </si>
  <si>
    <t>HEREDIA / HEREDIA / MERCEDES</t>
  </si>
  <si>
    <t>HEREDIA / HEREDIA / SAN FRANCISCO</t>
  </si>
  <si>
    <t>HEREDIA / HEREDIA / ULLOA</t>
  </si>
  <si>
    <t>HEREDIA / HEREDIA / VARABLANCA</t>
  </si>
  <si>
    <t>HEREDIA / BARVA / BARVA</t>
  </si>
  <si>
    <t>HEREDIA / BARVA / SAN PEDRO</t>
  </si>
  <si>
    <t>HEREDIA / BARVA / SAN PABLO</t>
  </si>
  <si>
    <t>HEREDIA / BARVA / SAN ROQUE</t>
  </si>
  <si>
    <t>HEREDIA / BARVA / SANTA LUCIA</t>
  </si>
  <si>
    <t>HEREDIA / BARVA / SAN JOSE DE LA MONTAÑA</t>
  </si>
  <si>
    <t>HEREDIA / BARVA / PUENTE SALAS</t>
  </si>
  <si>
    <t>HEREDIA / SANTO DOMINGO / SANTO DOMINGO</t>
  </si>
  <si>
    <t>HEREDIA / SANTO DOMINGO / SAN VICENTE</t>
  </si>
  <si>
    <t>HEREDIA / SANTO DOMINGO / SAN MIGUEL</t>
  </si>
  <si>
    <t>HEREDIA / SANTO DOMINGO / PARACITO</t>
  </si>
  <si>
    <t>HEREDIA / SANTO DOMINGO / SANTO TOMAS</t>
  </si>
  <si>
    <t>HEREDIA / SANTO DOMINGO / SANTA ROSA</t>
  </si>
  <si>
    <t>HEREDIA / SANTO DOMINGO / TURES</t>
  </si>
  <si>
    <t>HEREDIA / SANTO DOMINGO / PARA</t>
  </si>
  <si>
    <t>HEREDIA / SANTA BARBARA / SANTA BARBARA</t>
  </si>
  <si>
    <t>HEREDIA / SANTA BARBARA / SAN PEDRO</t>
  </si>
  <si>
    <t>HEREDIA / SANTA BARBARA / SAN JUAN</t>
  </si>
  <si>
    <t>HEREDIA / SANTA BARBARA / JESUS</t>
  </si>
  <si>
    <t>HEREDIA / SANTA BARBARA / SANTO DOMINGO</t>
  </si>
  <si>
    <t>HEREDIA / SANTA BARBARA / PURABA</t>
  </si>
  <si>
    <t>HEREDIA / SAN RAFAEL / SAN RAFAEL</t>
  </si>
  <si>
    <t>HEREDIA / SAN RAFAEL / SAN JOSECITO</t>
  </si>
  <si>
    <t>HEREDIA / SAN RAFAEL / SANTIAGO</t>
  </si>
  <si>
    <t>HEREDIA / SAN RAFAEL / ANGELES</t>
  </si>
  <si>
    <t>HEREDIA / SAN RAFAEL / CONCEPCION</t>
  </si>
  <si>
    <t>HEREDIA / SAN ISIDRO / SAN ISIDRO</t>
  </si>
  <si>
    <t>HEREDIA / SAN ISIDRO / SAN JOSE</t>
  </si>
  <si>
    <t>HEREDIA / SAN ISIDRO / CONCEPCION</t>
  </si>
  <si>
    <t>HEREDIA / SAN ISIDRO / SAN FRANCISCO</t>
  </si>
  <si>
    <t>HEREDIA / BELEN / SAN ANTONIO</t>
  </si>
  <si>
    <t>HEREDIA / BELEN / RIBERA</t>
  </si>
  <si>
    <t>HEREDIA / BELEN / ASUNCION</t>
  </si>
  <si>
    <t>HEREDIA / FLORES / SAN JOAQUIN</t>
  </si>
  <si>
    <t>HEREDIA / FLORES / BARRANTES</t>
  </si>
  <si>
    <t>HEREDIA / FLORES / LLORENTE</t>
  </si>
  <si>
    <t>HEREDIA / SAN PABLO / SAN PABLO</t>
  </si>
  <si>
    <t>HEREDIA / SAN PABLO / RINCO DE SABANILLA</t>
  </si>
  <si>
    <t>HEREDIA / SARAPIQUI / PUERTO VIEJO</t>
  </si>
  <si>
    <t>HEREDIA / SARAPIQUI / LA VIRGEN</t>
  </si>
  <si>
    <t>HEREDIA / SARAPIQUI / HORQUETAS</t>
  </si>
  <si>
    <t>HEREDIA / SARAPIQUI / LLANURAS DEL GASPAR</t>
  </si>
  <si>
    <t>HEREDIA / SARAPIQUI / CUREÑA</t>
  </si>
  <si>
    <t>GUANACASTE / LIBERIA / LIBERIA</t>
  </si>
  <si>
    <t>GUANACASTE / LIBERIA / CAÑAS DULCES</t>
  </si>
  <si>
    <t>GUANACASTE / LIBERIA / MAYORGA</t>
  </si>
  <si>
    <t>GUANACASTE / LIBERIA / NACASCOLO</t>
  </si>
  <si>
    <t>GUANACASTE / LIBERIA / CURUBANDE</t>
  </si>
  <si>
    <t>GUANACASTE / NICOYA / NICOYA</t>
  </si>
  <si>
    <t>GUANACASTE / NICOYA / MANSION</t>
  </si>
  <si>
    <t>GUANACASTE / NICOYA / SAN ANTONIO</t>
  </si>
  <si>
    <t xml:space="preserve">GUANACASTE / NICOYA / QUEBRADA HONDA </t>
  </si>
  <si>
    <t>GUANACASTE / NICOYA / SAMARA</t>
  </si>
  <si>
    <t>GUANACASTE / NICOYA / NOSARA</t>
  </si>
  <si>
    <t>GUANACASTE / NICOYA / BELEN DE NOSARITA</t>
  </si>
  <si>
    <t>GUANACASTE / SANTA CRUZ / SANTA CRUZ</t>
  </si>
  <si>
    <t>GUANACASTE / SANTA CRUZ / BOLSON</t>
  </si>
  <si>
    <t>GUANACASTE / SANTA CRUZ / VEINTISIETE DE ABRIL</t>
  </si>
  <si>
    <t>GUANACASTE / SANTA CRUZ / TEMPATE</t>
  </si>
  <si>
    <t>GUANACASTE / SANTA CRUZ / CARTAGENA</t>
  </si>
  <si>
    <t>GUANACASTE / SANTA CRUZ / CUAJINIQUIL</t>
  </si>
  <si>
    <t>GUANACASTE / SANTA CRUZ / DIRIA</t>
  </si>
  <si>
    <t>GUANACASTE / SANTA CRUZ / CABO VELAS</t>
  </si>
  <si>
    <t>GUANACASTE / SANTA CRUZ / TAMARINDO</t>
  </si>
  <si>
    <t>GUANACASTE / BAGACES / BAGACES</t>
  </si>
  <si>
    <t>GUANACASTE / BAGACES / FORTUNA</t>
  </si>
  <si>
    <t>GUANACASTE / BAGACES / MOGOTE</t>
  </si>
  <si>
    <t>GUANACASTE / BAGACES / RIO NARANJO</t>
  </si>
  <si>
    <t>GUANACASTE / CARRILLO / FILADELFIA</t>
  </si>
  <si>
    <t>GUANACASTE / CARRILLO / PALMIRA</t>
  </si>
  <si>
    <t>GUANACASTE / CARRILLO / SARDINAL</t>
  </si>
  <si>
    <t>GUANACASTE / CARRILLO / BELEN</t>
  </si>
  <si>
    <t>GUANACASTE / CAÑAS / CAÑAS</t>
  </si>
  <si>
    <t>GUANACASTE / CAÑAS / PALMIRA</t>
  </si>
  <si>
    <t>GUANACASTE / CAÑAS / SAN MIGUEL</t>
  </si>
  <si>
    <t>GUANACASTE / CAÑAS / BEBEDERO</t>
  </si>
  <si>
    <t>GUANACASTE / CAÑAS / POROZAL</t>
  </si>
  <si>
    <t>GUANACASTE / ABANGARES / LAS JUNTAS</t>
  </si>
  <si>
    <t>GUANACASTE / ABANGARES / SIERRA</t>
  </si>
  <si>
    <t>GUANACASTE / ABANGARES / SAN JUAN</t>
  </si>
  <si>
    <t>GUANACASTE / ABANGARES / COLORADO</t>
  </si>
  <si>
    <t>GUANACASTE / TILARAN / TILARAN</t>
  </si>
  <si>
    <t xml:space="preserve">GUANACASTE / TILARAN / QUEBRADA GRANDE </t>
  </si>
  <si>
    <t>GUANACASTE / TILARAN / TRONADORA</t>
  </si>
  <si>
    <t>GUANACASTE / TILARAN / SANTA ROSA</t>
  </si>
  <si>
    <t>GUANACASTE / TILARAN / LIBANO</t>
  </si>
  <si>
    <t xml:space="preserve">GUANACASTE / TILARAN / TIERRAS MORENAS </t>
  </si>
  <si>
    <t>GUANACASTE / TILARAN / ARENAL</t>
  </si>
  <si>
    <t>GUANACASTE / TILARAN / CABECERAS</t>
  </si>
  <si>
    <t>GUANACASTE / NANDAYURE / CARMONA</t>
  </si>
  <si>
    <t>GUANACASTE / NANDAYURE / SANTA RITA</t>
  </si>
  <si>
    <t>GUANACASTE / NANDAYURE / ZAPOTAL</t>
  </si>
  <si>
    <t>GUANACASTE / NANDAYURE / SAN PABLO</t>
  </si>
  <si>
    <t>GUANACASTE / NANDAYURE / PORVENIR</t>
  </si>
  <si>
    <t>GUANACASTE / NANDAYURE / BEJUCO</t>
  </si>
  <si>
    <t>GUANACASTE / LA CRUZ / LA CRUZ</t>
  </si>
  <si>
    <t>GUANACASTE / LA CRUZ / SANTA CECILIA</t>
  </si>
  <si>
    <t>GUANACASTE / LA CRUZ / LA GARITA</t>
  </si>
  <si>
    <t>GUANACASTE / LA CRUZ / SANTA ELENA</t>
  </si>
  <si>
    <t>GUANACASTE / HOJANCHA / HOJANCHA</t>
  </si>
  <si>
    <t>GUANACASTE / HOJANCHA / MONTE ROMO</t>
  </si>
  <si>
    <t xml:space="preserve">GUANACASTE / HOJANCHA / PUERTO CARRILLO </t>
  </si>
  <si>
    <t>GUANACASTE / HOJANCHA / HUACAS</t>
  </si>
  <si>
    <t>GUANACASTE / HOJANCHA / MATAMBU</t>
  </si>
  <si>
    <t>PUNTARENAS / PUNTARENAS / PUNTARENAS</t>
  </si>
  <si>
    <t>PUNTARENAS / PUNTARENAS / PITAHAYA</t>
  </si>
  <si>
    <t>PUNTARENAS / PUNTARENAS / CHOMES</t>
  </si>
  <si>
    <t>PUNTARENAS / PUNTARENAS / LEPANTO</t>
  </si>
  <si>
    <t>PUNTARENAS / PUNTARENAS / PAQUERA</t>
  </si>
  <si>
    <t>PUNTARENAS / PUNTARENAS / MANZANILLO</t>
  </si>
  <si>
    <t>PUNTARENAS / PUNTARENAS / GUACIMAL</t>
  </si>
  <si>
    <t>PUNTARENAS / PUNTARENAS / BARRANCA</t>
  </si>
  <si>
    <t>PUNTARENAS / PUNTARENAS / ISLA DEL COCO</t>
  </si>
  <si>
    <t>PUNTARENAS / PUNTARENAS / COBANO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</si>
  <si>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</si>
  <si>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</si>
  <si>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</si>
  <si>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</si>
  <si>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</si>
  <si>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PUNTARENAS / ESPARZA / ESPIRITU SANTO</t>
  </si>
  <si>
    <t>PUNTARENAS / ESPARZA / SAN JUAN GRANDE</t>
  </si>
  <si>
    <t>PUNTARENAS / ESPARZA / MACACONA</t>
  </si>
  <si>
    <t>PUNTARENAS / ESPARZA / SAN RAFAEL</t>
  </si>
  <si>
    <t>PUNTARENAS / ESPARZA / SAN JERONIMO</t>
  </si>
  <si>
    <t>PUNTARENAS / ESPARZA / CALDERA</t>
  </si>
  <si>
    <t>PUNTARENAS / BUENOS AIRES / BUENOS AIRES</t>
  </si>
  <si>
    <t>PUNTARENAS / BUENOS AIRES / VOLCAN</t>
  </si>
  <si>
    <t>PUNTARENAS / BUENOS AIRES / POTRERO GRANDE</t>
  </si>
  <si>
    <t>PUNTARENAS / BUENOS AIRES / BORUCA</t>
  </si>
  <si>
    <t>PUNTARENAS / BUENOS AIRES / PILAS</t>
  </si>
  <si>
    <t>PUNTARENAS / BUENOS AIRES / COLINAS</t>
  </si>
  <si>
    <t>PUNTARENAS / BUENOS AIRES / CHANGUENA</t>
  </si>
  <si>
    <t>PUNTARENAS / BUENOS AIRES / BIOLLEY</t>
  </si>
  <si>
    <t>PUNTARENAS / BUENOS AIRES / BRUNKA</t>
  </si>
  <si>
    <t>PUNTARENAS / MONTES DE ORO / MIRAMAR</t>
  </si>
  <si>
    <t>PUNTARENAS / MONTES DE ORO / UNION</t>
  </si>
  <si>
    <t>PUNTARENAS / MONTES DE ORO / SAN ISIDRO</t>
  </si>
  <si>
    <t>PUNTARENAS / OSA / PUERTO CORTES</t>
  </si>
  <si>
    <t>PUNTARENAS / OSA / PALMAR</t>
  </si>
  <si>
    <t>PUNTARENAS / OSA / SIERPE</t>
  </si>
  <si>
    <t>PUNTARENAS / OSA / BAHIA BALLENA</t>
  </si>
  <si>
    <t>PUNTARENAS / OSA / PIEDRAS BLANCAS</t>
  </si>
  <si>
    <t>PUNTARENAS / OSA / BAHIA DRAKE</t>
  </si>
  <si>
    <t>PUNTARENAS / AGUIRRE / QUEPOS</t>
  </si>
  <si>
    <t>PUNTARENAS / AGUIRRE / SAVEGRE</t>
  </si>
  <si>
    <t>PUNTARENAS / AGUIRRE / NARANJITO</t>
  </si>
  <si>
    <t>PUNTARENAS / GOLFITO / GOLFITO</t>
  </si>
  <si>
    <t>PUNTARENAS / GOLFITO / GUAYCARA</t>
  </si>
  <si>
    <t>PUNTARENAS / GOLFITO / PAVON</t>
  </si>
  <si>
    <t>PUNTARENAS / COTO BRUS / SAN VITO</t>
  </si>
  <si>
    <t>PUNTARENAS / COTO BRUS / SABALITO</t>
  </si>
  <si>
    <t>PUNTARENAS / COTO BRUS / AGUABUENA</t>
  </si>
  <si>
    <t>PUNTARENAS / COTO BRUS / LIMONCITO</t>
  </si>
  <si>
    <t>PUNTARENAS / COTO BRUS / PITTIER</t>
  </si>
  <si>
    <t>PUNTARENAS / COTO BRUS / GUTIERREZ BROWN</t>
  </si>
  <si>
    <t>PUNTARENAS / PARRITA / PARRITA</t>
  </si>
  <si>
    <t>PUNTARENAS / CORREDORES / CORREDOR</t>
  </si>
  <si>
    <t>PUNTARENAS / CORREDORES / LA CUESTA</t>
  </si>
  <si>
    <t>PUNTARENAS / CORREDORES / CANOAS</t>
  </si>
  <si>
    <t>PUNTARENAS / CORREDORES / LAUREL</t>
  </si>
  <si>
    <t>PUNTARENAS / GARABITO / JACO</t>
  </si>
  <si>
    <t>PUNTARENAS / GARABITO / TARCOLES</t>
  </si>
  <si>
    <t>PUNTARENAS / GARABITO / LAGUNILLAS</t>
  </si>
  <si>
    <t>PUNTARENAS / MONTEVERDE / MONTEVERDE</t>
  </si>
  <si>
    <t>PUNTARENAS / PUERTO JIMENEZ / PUERTO JIMENEZ</t>
  </si>
  <si>
    <t>LIMON / LIMON / LIMON</t>
  </si>
  <si>
    <t>LIMON / LIMON / VALLE LA ESTRELLA</t>
  </si>
  <si>
    <t>LIMON / LIMON / RIO BLANCO</t>
  </si>
  <si>
    <t>LIMON / LIMON / MATAMA</t>
  </si>
  <si>
    <t>LIMON / POCOCI / GUAPILES</t>
  </si>
  <si>
    <t>LIMON / POCOCI / JIMENEZ</t>
  </si>
  <si>
    <t>LIMON / POCOCI / RITA</t>
  </si>
  <si>
    <t>LIMON / POCOCI / ROXANA</t>
  </si>
  <si>
    <t>LIMON / POCOCI / CARIARI</t>
  </si>
  <si>
    <t>LIMON / POCOCI / COLORADO</t>
  </si>
  <si>
    <t>LIMON / POCOCI / LA COLONIA</t>
  </si>
  <si>
    <t>LIMON / SIQUIRRES / SIQUIRRES</t>
  </si>
  <si>
    <t>LIMON / SIQUIRRES / PACUARITO</t>
  </si>
  <si>
    <t>LIMON / SIQUIRRES / FLORIDA</t>
  </si>
  <si>
    <t>LIMON / SIQUIRRES / GERMANIA</t>
  </si>
  <si>
    <t>LIMON / SIQUIRRES / CAIRO</t>
  </si>
  <si>
    <t>LIMON / SIQUIRRES / ALEGRIA</t>
  </si>
  <si>
    <t>LIMON / SIQUIRRES / REVENTAZON</t>
  </si>
  <si>
    <t>LIMON / TALAMANCA / BRATSI</t>
  </si>
  <si>
    <t>LIMON / TALAMANCA / SIXAOLA</t>
  </si>
  <si>
    <t>LIMON / TALAMANCA / CAHUITA</t>
  </si>
  <si>
    <t>LIMON / TALAMANCA / TELIRE</t>
  </si>
  <si>
    <t>LIMON / MATINA / MATINA</t>
  </si>
  <si>
    <t>LIMON / MATINA / BATAN</t>
  </si>
  <si>
    <t>LIMON / MATINA / CARRANDI</t>
  </si>
  <si>
    <t>LIMON / GUACIMO / GUACIMO</t>
  </si>
  <si>
    <t>LIMON / GUACIMO / MERCEDES</t>
  </si>
  <si>
    <t>LIMON / GUACIMO / POCORA</t>
  </si>
  <si>
    <t>LIMON / GUACIMO / RIO JIMENEZ</t>
  </si>
  <si>
    <t>LIMON / GUACIMO / DUACARI</t>
  </si>
  <si>
    <t>CODIGO</t>
  </si>
  <si>
    <t>CODINS</t>
  </si>
  <si>
    <t>NOMBRE</t>
  </si>
  <si>
    <t>REGION</t>
  </si>
  <si>
    <t>CIRCUITO</t>
  </si>
  <si>
    <t>PR</t>
  </si>
  <si>
    <t>CAN</t>
  </si>
  <si>
    <t>DIS</t>
  </si>
  <si>
    <t>PR/CA/DI</t>
  </si>
  <si>
    <t>UBICACION</t>
  </si>
  <si>
    <t>PROVINCIA</t>
  </si>
  <si>
    <t>CANTON</t>
  </si>
  <si>
    <t>DISTRITO</t>
  </si>
  <si>
    <t>POBLADO</t>
  </si>
  <si>
    <t>DEPENDENCIA</t>
  </si>
  <si>
    <t>TELEFONO1</t>
  </si>
  <si>
    <t>TELEFONO2</t>
  </si>
  <si>
    <t>DIRECTOR</t>
  </si>
  <si>
    <t>TELEFONO3</t>
  </si>
  <si>
    <t>SUPERVISOR</t>
  </si>
  <si>
    <t>TELEFONO4</t>
  </si>
  <si>
    <t>0006</t>
  </si>
  <si>
    <t>00329</t>
  </si>
  <si>
    <t>NOCTURNO CALASANZ</t>
  </si>
  <si>
    <t>SAN JOSE NORTE</t>
  </si>
  <si>
    <t>03</t>
  </si>
  <si>
    <t>1</t>
  </si>
  <si>
    <t>15</t>
  </si>
  <si>
    <t>04</t>
  </si>
  <si>
    <t>SAN JOSE</t>
  </si>
  <si>
    <t>MONTES DE OCA</t>
  </si>
  <si>
    <t>SAN RAFAEL</t>
  </si>
  <si>
    <t>PRIVADA</t>
  </si>
  <si>
    <t>64103790</t>
  </si>
  <si>
    <t>-</t>
  </si>
  <si>
    <t>ANGEL CUEVAS VILLAMAÑAN</t>
  </si>
  <si>
    <t>88372371</t>
  </si>
  <si>
    <t>JENNIFER AYMERICH BOLAÑOS</t>
  </si>
  <si>
    <t>22340456</t>
  </si>
  <si>
    <t>4822</t>
  </si>
  <si>
    <t>00308</t>
  </si>
  <si>
    <t>NOCTURNO JOSE JOAQUIN JIMENEZ NUÑEZ</t>
  </si>
  <si>
    <t>01</t>
  </si>
  <si>
    <t>08</t>
  </si>
  <si>
    <t>GOICOECHEA</t>
  </si>
  <si>
    <t>GUADALUPE</t>
  </si>
  <si>
    <t>PUBLICA</t>
  </si>
  <si>
    <t>22215349</t>
  </si>
  <si>
    <t>JUAN PABLO CASTRO GUTIERREZ</t>
  </si>
  <si>
    <t>88585884</t>
  </si>
  <si>
    <t>GEORGINA JARA LE MAIRE</t>
  </si>
  <si>
    <t>22254561</t>
  </si>
  <si>
    <t>4824</t>
  </si>
  <si>
    <t>00305</t>
  </si>
  <si>
    <t>NOCTURNO DE HATILLO</t>
  </si>
  <si>
    <t>SAN JOSE CENTRAL</t>
  </si>
  <si>
    <t>05</t>
  </si>
  <si>
    <t>10</t>
  </si>
  <si>
    <t>HATILLO</t>
  </si>
  <si>
    <t>HATILLO 2</t>
  </si>
  <si>
    <t>22541427</t>
  </si>
  <si>
    <t>24455665</t>
  </si>
  <si>
    <t>VINICIO CABRERA CABRERA</t>
  </si>
  <si>
    <t>70980693</t>
  </si>
  <si>
    <t>LAYMAN RODRIGUEZ UMAÑA</t>
  </si>
  <si>
    <t>22544090</t>
  </si>
  <si>
    <t>4825</t>
  </si>
  <si>
    <t>00303</t>
  </si>
  <si>
    <t>NOCTURNO BRAULIO CARRILLO COLINA</t>
  </si>
  <si>
    <t>13</t>
  </si>
  <si>
    <t>SAN JOSE / TIBAS / SAN JUAN</t>
  </si>
  <si>
    <t>TIBAS</t>
  </si>
  <si>
    <t>SAN JUAN</t>
  </si>
  <si>
    <t>40817179</t>
  </si>
  <si>
    <t>SILVIA ELENA FERNANDEZ GUTIERREZ</t>
  </si>
  <si>
    <t>FANNY CANO SALAZAR</t>
  </si>
  <si>
    <t>22407361</t>
  </si>
  <si>
    <t>4837</t>
  </si>
  <si>
    <t>00306</t>
  </si>
  <si>
    <t>NOCTURNO DESAMPARADOS</t>
  </si>
  <si>
    <t>DESAMPARADOS</t>
  </si>
  <si>
    <t>07</t>
  </si>
  <si>
    <t>22591015</t>
  </si>
  <si>
    <t>ALVARO BARAHONA ORTEGA</t>
  </si>
  <si>
    <t>22513148</t>
  </si>
  <si>
    <t>FRANCISCO JAVIER FALLAS SOTO</t>
  </si>
  <si>
    <t>22596011</t>
  </si>
  <si>
    <t>4838</t>
  </si>
  <si>
    <t>00310</t>
  </si>
  <si>
    <t>NOCTURNO DE PURISCAL</t>
  </si>
  <si>
    <t>PURISCAL</t>
  </si>
  <si>
    <t>SANTIAGO</t>
  </si>
  <si>
    <t>24160009</t>
  </si>
  <si>
    <t>JOSE FABIAN BADILLA LEIVA</t>
  </si>
  <si>
    <t>ORLANDO CHACON ARTAVIA</t>
  </si>
  <si>
    <t>24166355</t>
  </si>
  <si>
    <t>4839</t>
  </si>
  <si>
    <t>00311</t>
  </si>
  <si>
    <t>NOCTURNO DE CIUDAD COLON</t>
  </si>
  <si>
    <t>MORA</t>
  </si>
  <si>
    <t>COLON</t>
  </si>
  <si>
    <t>21071700 Ext.2</t>
  </si>
  <si>
    <t>JUAN CARLOS ULLOA SILES</t>
  </si>
  <si>
    <t>21071700  Ext.2</t>
  </si>
  <si>
    <t>NANCY ZUÑIGA MONTERO</t>
  </si>
  <si>
    <t>24165218 Ext.2329</t>
  </si>
  <si>
    <t>4840</t>
  </si>
  <si>
    <t>00312</t>
  </si>
  <si>
    <t>NOCTURNO DE PEREZ ZELEDON</t>
  </si>
  <si>
    <t>PEREZ ZELEDON</t>
  </si>
  <si>
    <t>19</t>
  </si>
  <si>
    <t>SAN JOSE / PEREZ ZELEDON / SAN ISIDRO DE EL GENERAL</t>
  </si>
  <si>
    <t>SAN ISIDRO DE EL GENERAL</t>
  </si>
  <si>
    <t>BARRIO LICEO UNESCO</t>
  </si>
  <si>
    <t>27710267</t>
  </si>
  <si>
    <t>ANAYS VARGAS ACOSTA</t>
  </si>
  <si>
    <t>86152990</t>
  </si>
  <si>
    <t>JORGE GAMBOA ZUÑIGA</t>
  </si>
  <si>
    <t>89900202</t>
  </si>
  <si>
    <t>4841</t>
  </si>
  <si>
    <t>00596</t>
  </si>
  <si>
    <t>NOCTURNO DE BUENOS AIRES</t>
  </si>
  <si>
    <t>GRANDE DE TERRABA</t>
  </si>
  <si>
    <t>6</t>
  </si>
  <si>
    <t>PUNTARENAS</t>
  </si>
  <si>
    <t>BUENOS AIRES</t>
  </si>
  <si>
    <t>URBANIZACION LOMAS</t>
  </si>
  <si>
    <t>27302432</t>
  </si>
  <si>
    <t>27302184</t>
  </si>
  <si>
    <t>JACQUELINE QUESADA CHACON</t>
  </si>
  <si>
    <t>BOLIVAR VILLANUEVA VILLALOBOS</t>
  </si>
  <si>
    <t>27300722</t>
  </si>
  <si>
    <t>4842</t>
  </si>
  <si>
    <t>00314</t>
  </si>
  <si>
    <t>NOCTURNO MIGUEL OBREGON LIZANO</t>
  </si>
  <si>
    <t>ALAJUELA</t>
  </si>
  <si>
    <t>2</t>
  </si>
  <si>
    <t>PLAZA ACOSTA</t>
  </si>
  <si>
    <t>22411659</t>
  </si>
  <si>
    <t>DIDIER FLORES ESPINOZA</t>
  </si>
  <si>
    <t>24306544</t>
  </si>
  <si>
    <t>JOHNNY SANCHEZ SOLANO</t>
  </si>
  <si>
    <t>24433490</t>
  </si>
  <si>
    <t>4843</t>
  </si>
  <si>
    <t>00315</t>
  </si>
  <si>
    <t>NOCTURNO DE GRECIA</t>
  </si>
  <si>
    <t>06</t>
  </si>
  <si>
    <t>GRECIA</t>
  </si>
  <si>
    <t>SAN ROQUE</t>
  </si>
  <si>
    <t>LEON CORTES</t>
  </si>
  <si>
    <t>24443019</t>
  </si>
  <si>
    <t>MAUREEN QUESADA MURILLO</t>
  </si>
  <si>
    <t>FRANCISCO CORELLA ROJAS</t>
  </si>
  <si>
    <t>24448039</t>
  </si>
  <si>
    <t>4848</t>
  </si>
  <si>
    <t>00313</t>
  </si>
  <si>
    <t>NOCTURNO DE PALMARES</t>
  </si>
  <si>
    <t>OCCIDENTE</t>
  </si>
  <si>
    <t>PALMARES</t>
  </si>
  <si>
    <t>BARRIO EL COLEGIO</t>
  </si>
  <si>
    <t>24531322</t>
  </si>
  <si>
    <t>24523429</t>
  </si>
  <si>
    <t>SOFIA RODRIGUEZ CHAVES</t>
  </si>
  <si>
    <t>KATERINE RAMIREZ GONZALEZ</t>
  </si>
  <si>
    <t>24531403</t>
  </si>
  <si>
    <t>4849</t>
  </si>
  <si>
    <t>00316</t>
  </si>
  <si>
    <t>NOCTURNO JULIAN VOLIO LLORENTE</t>
  </si>
  <si>
    <t>02</t>
  </si>
  <si>
    <t>SAN RAMON</t>
  </si>
  <si>
    <t>LA UNION</t>
  </si>
  <si>
    <t>LUIS GUILLERMO RUIZ VARGAS</t>
  </si>
  <si>
    <t>GRETHEL AVILA VARGAS</t>
  </si>
  <si>
    <t>24456978</t>
  </si>
  <si>
    <t>4850</t>
  </si>
  <si>
    <t>00317</t>
  </si>
  <si>
    <t>NOCTURNO DE NARANJO</t>
  </si>
  <si>
    <t>NARANJO</t>
  </si>
  <si>
    <t>Bº MARIA AUXILIADORA</t>
  </si>
  <si>
    <t>24500036</t>
  </si>
  <si>
    <t>MARIA TERESA RECIO DOMINGO</t>
  </si>
  <si>
    <t>MARJORIE RODRIGUEZ CARRANZA</t>
  </si>
  <si>
    <t>4853</t>
  </si>
  <si>
    <t>00319</t>
  </si>
  <si>
    <t>NOCTURNO DE CARTAGO</t>
  </si>
  <si>
    <t>CARTAGO</t>
  </si>
  <si>
    <t>3</t>
  </si>
  <si>
    <t>OCCIDENTAL</t>
  </si>
  <si>
    <t>CENTRO</t>
  </si>
  <si>
    <t>25510363</t>
  </si>
  <si>
    <t>GONZALO ORTIZ BRENES</t>
  </si>
  <si>
    <t>ALONSO MORA VALVERDE</t>
  </si>
  <si>
    <t>25520752</t>
  </si>
  <si>
    <t>4854</t>
  </si>
  <si>
    <t>00593</t>
  </si>
  <si>
    <t>SECCION NOCTURNA ACADEMICA DE PARAISO</t>
  </si>
  <si>
    <t>PARAISO</t>
  </si>
  <si>
    <t>SAN ANTONIO</t>
  </si>
  <si>
    <t>25747404</t>
  </si>
  <si>
    <t>25744600</t>
  </si>
  <si>
    <t>GUILLERMO ZUÑIGA CERDAS</t>
  </si>
  <si>
    <t>89806331</t>
  </si>
  <si>
    <t>LUIS FRANCISCO QUESADA MENDEZ</t>
  </si>
  <si>
    <t>25750123</t>
  </si>
  <si>
    <t>4855</t>
  </si>
  <si>
    <t>00320</t>
  </si>
  <si>
    <t>NOCTURNO DE LA UNION</t>
  </si>
  <si>
    <t>SAN DIEGO</t>
  </si>
  <si>
    <t>22795906</t>
  </si>
  <si>
    <t>22781726</t>
  </si>
  <si>
    <t>RODRIGO BRENES BALLESTERO</t>
  </si>
  <si>
    <t>83413092</t>
  </si>
  <si>
    <t>JUAN MARTIN ROJAS GOMEZ</t>
  </si>
  <si>
    <t>22792767</t>
  </si>
  <si>
    <t>4859</t>
  </si>
  <si>
    <t>00321</t>
  </si>
  <si>
    <t>NOCTURNO PBRO. ENRIQUE MENZEL</t>
  </si>
  <si>
    <t>TURRIALBA</t>
  </si>
  <si>
    <t>LA PLAZA</t>
  </si>
  <si>
    <t>25560098</t>
  </si>
  <si>
    <t>25564993</t>
  </si>
  <si>
    <t>YORLENY QUESADA RAMIREZ</t>
  </si>
  <si>
    <t>JORLENY SANCHEZ VEGA</t>
  </si>
  <si>
    <t>22567876</t>
  </si>
  <si>
    <t>4860</t>
  </si>
  <si>
    <t>00322</t>
  </si>
  <si>
    <t>NOCTURNO ALFREDO GONZALEZ FLORES</t>
  </si>
  <si>
    <t>HEREDIA</t>
  </si>
  <si>
    <t>4</t>
  </si>
  <si>
    <t>22607057</t>
  </si>
  <si>
    <t>CHRISTIAN MORA CHINCHILLA</t>
  </si>
  <si>
    <t>WALTER CERDAS MONTANO</t>
  </si>
  <si>
    <t>22604275</t>
  </si>
  <si>
    <t>4861</t>
  </si>
  <si>
    <t>00323</t>
  </si>
  <si>
    <t>NOCTURNO HERMAN LOPEZ HERNANDEZ</t>
  </si>
  <si>
    <t>BARVA</t>
  </si>
  <si>
    <t>EL INVU</t>
  </si>
  <si>
    <t>22616170</t>
  </si>
  <si>
    <t>SONIA PATRICIA ROMERO CARRANZA</t>
  </si>
  <si>
    <t>84325677</t>
  </si>
  <si>
    <t>ARIEL EDUARDO MENDEZ MURILLO</t>
  </si>
  <si>
    <t>22623025</t>
  </si>
  <si>
    <t>4862</t>
  </si>
  <si>
    <t>00324</t>
  </si>
  <si>
    <t>NOCTURNO DE RIO FRIO</t>
  </si>
  <si>
    <t>SARAPIQUI</t>
  </si>
  <si>
    <t>HORQUETAS</t>
  </si>
  <si>
    <t>RIO FRIO</t>
  </si>
  <si>
    <t>27643036</t>
  </si>
  <si>
    <t>27644116</t>
  </si>
  <si>
    <t>WALTER RODRIGUEZ ULATE</t>
  </si>
  <si>
    <t>FRANKLIN SOLANO CASTRO</t>
  </si>
  <si>
    <t>27644108</t>
  </si>
  <si>
    <t>4867</t>
  </si>
  <si>
    <t>00595</t>
  </si>
  <si>
    <t>NOCTURNO LA CRUZ</t>
  </si>
  <si>
    <t>LIBERIA</t>
  </si>
  <si>
    <t>5</t>
  </si>
  <si>
    <t>GUANACASTE</t>
  </si>
  <si>
    <t>LA CRUZ</t>
  </si>
  <si>
    <t>EL COLEGIO</t>
  </si>
  <si>
    <t>26799548</t>
  </si>
  <si>
    <t>PATRICIA SOTO RAMOS</t>
  </si>
  <si>
    <t>86611556</t>
  </si>
  <si>
    <t>JOHANNA MARIA AMPIE GUZMAN</t>
  </si>
  <si>
    <t>26799174</t>
  </si>
  <si>
    <t>4869</t>
  </si>
  <si>
    <t>00325</t>
  </si>
  <si>
    <t>NOCTURNO DE LIBERIA</t>
  </si>
  <si>
    <t>BARRIO MORACIA</t>
  </si>
  <si>
    <t>26651292</t>
  </si>
  <si>
    <t>LUIS ARNOLDO VELASQUEZ UMAÑA</t>
  </si>
  <si>
    <t>62610301</t>
  </si>
  <si>
    <t>ROXANA MUÑOZ RIVERA</t>
  </si>
  <si>
    <t>88954395</t>
  </si>
  <si>
    <t>4871</t>
  </si>
  <si>
    <t>00326</t>
  </si>
  <si>
    <t>NOCTURNO DE NICOYA</t>
  </si>
  <si>
    <t>NICOYA</t>
  </si>
  <si>
    <t>26856265</t>
  </si>
  <si>
    <t>88745417</t>
  </si>
  <si>
    <t>LUIS CARLOS ZUNIGA JIMENEZ</t>
  </si>
  <si>
    <t>26857210</t>
  </si>
  <si>
    <t>HANNIA AVILA QUIROS</t>
  </si>
  <si>
    <t>26857009</t>
  </si>
  <si>
    <t>4872</t>
  </si>
  <si>
    <t>00327</t>
  </si>
  <si>
    <t>NOCTURNO DE SANTA CRUZ</t>
  </si>
  <si>
    <t>SANTA CRUZ</t>
  </si>
  <si>
    <t>21015512</t>
  </si>
  <si>
    <t>TERESITA VIALES MATARRITA</t>
  </si>
  <si>
    <t>88237248</t>
  </si>
  <si>
    <t>ROLANDO PIZARRO PIZARRO</t>
  </si>
  <si>
    <t>84134847</t>
  </si>
  <si>
    <t>4874</t>
  </si>
  <si>
    <t>00594</t>
  </si>
  <si>
    <t>NOCTURNO MAURILIO ALVARADO VARGAS</t>
  </si>
  <si>
    <t>CAÑAS</t>
  </si>
  <si>
    <t>TILARAN</t>
  </si>
  <si>
    <t>26955770</t>
  </si>
  <si>
    <t>IVETTE VILLALOBOS CARRANZA</t>
  </si>
  <si>
    <t>87761764</t>
  </si>
  <si>
    <t>ROSSE BERLY GOMEZ CHEVES</t>
  </si>
  <si>
    <t>4875</t>
  </si>
  <si>
    <t>00328</t>
  </si>
  <si>
    <t>NOCTURNO JUAN SANTAMARIA</t>
  </si>
  <si>
    <t>26692113</t>
  </si>
  <si>
    <t>MARBELLA ROSALES MARIN</t>
  </si>
  <si>
    <t>YESSENIA RUIZ MATARRITA</t>
  </si>
  <si>
    <t>26692611</t>
  </si>
  <si>
    <t>4877</t>
  </si>
  <si>
    <t>00330</t>
  </si>
  <si>
    <t>NOCTURNO JOSE MARTI</t>
  </si>
  <si>
    <t>21057071</t>
  </si>
  <si>
    <t>ANDRES ESTEBAN GOMEZ ALEMAN</t>
  </si>
  <si>
    <t>21017071</t>
  </si>
  <si>
    <t>MARIA CRISTINA MARTINEZ CALERO</t>
  </si>
  <si>
    <t>26611133</t>
  </si>
  <si>
    <t>4878</t>
  </si>
  <si>
    <t>00331</t>
  </si>
  <si>
    <t>NOCTURNO DE ESPARZA</t>
  </si>
  <si>
    <t>ESPARZA</t>
  </si>
  <si>
    <t>ESPIRITU SANTO</t>
  </si>
  <si>
    <t>26355476</t>
  </si>
  <si>
    <t>ANDRE UGALDE JIMENEZ</t>
  </si>
  <si>
    <t>88769653</t>
  </si>
  <si>
    <t>EVELIA BARQUERO NUÑEZ</t>
  </si>
  <si>
    <t>26355272</t>
  </si>
  <si>
    <t>4881</t>
  </si>
  <si>
    <t>00337</t>
  </si>
  <si>
    <t>NOCTURNO CIUDAD NEILY</t>
  </si>
  <si>
    <t>COTO</t>
  </si>
  <si>
    <t>09</t>
  </si>
  <si>
    <t>CORREDORES</t>
  </si>
  <si>
    <t>CORREDOR</t>
  </si>
  <si>
    <t>CIUDAD NEILY</t>
  </si>
  <si>
    <t>27833184</t>
  </si>
  <si>
    <t>JEFERSON ROJAS MENDEZ</t>
  </si>
  <si>
    <t>88440184</t>
  </si>
  <si>
    <t>KATTIA SALAZAR ARROYO</t>
  </si>
  <si>
    <t>27833726</t>
  </si>
  <si>
    <t>4882</t>
  </si>
  <si>
    <t>00335</t>
  </si>
  <si>
    <t>NOCTURNO DE GOLFITO</t>
  </si>
  <si>
    <t>GOLFITO</t>
  </si>
  <si>
    <t>INVU LA ROTONDA</t>
  </si>
  <si>
    <t>27750313</t>
  </si>
  <si>
    <t>HELLEN RODRIGUEZ MENA</t>
  </si>
  <si>
    <t>87298227</t>
  </si>
  <si>
    <t>ROSALBA JIMENEZ CISNEROS</t>
  </si>
  <si>
    <t>27750256</t>
  </si>
  <si>
    <t>4883</t>
  </si>
  <si>
    <t>00343</t>
  </si>
  <si>
    <t>NOCTURNO DE SAN VITO</t>
  </si>
  <si>
    <t>COTO BRUS</t>
  </si>
  <si>
    <t>SAN VITO</t>
  </si>
  <si>
    <t>LA ISLA</t>
  </si>
  <si>
    <t>27734306</t>
  </si>
  <si>
    <t>MARCO TULIO CASTILLO AGÜERO</t>
  </si>
  <si>
    <t>27733387</t>
  </si>
  <si>
    <t>4884</t>
  </si>
  <si>
    <t>00597</t>
  </si>
  <si>
    <t>NOCTURNO DE OSA</t>
  </si>
  <si>
    <t>OSA</t>
  </si>
  <si>
    <t>PALMAR</t>
  </si>
  <si>
    <t>PALMAR NORTE</t>
  </si>
  <si>
    <t>27864057</t>
  </si>
  <si>
    <t>27665421</t>
  </si>
  <si>
    <t>EDGAR FONSECA GARRO</t>
  </si>
  <si>
    <t>88124934</t>
  </si>
  <si>
    <t>OLMAN ALBAN SALAZAR UREÑA</t>
  </si>
  <si>
    <t>27866209</t>
  </si>
  <si>
    <t>4888</t>
  </si>
  <si>
    <t>00307</t>
  </si>
  <si>
    <t>NOCTURNO DE LA CUESTA</t>
  </si>
  <si>
    <t>LA CUESTA</t>
  </si>
  <si>
    <t>27321350</t>
  </si>
  <si>
    <t>GILBERTO ESTEBAN CANO TAPIA</t>
  </si>
  <si>
    <t>DEIVIN JOSE RODRIGUEZ RAMIREZ</t>
  </si>
  <si>
    <t>27322287</t>
  </si>
  <si>
    <t>4889</t>
  </si>
  <si>
    <t>00338</t>
  </si>
  <si>
    <t>NOCTURNO LIMON</t>
  </si>
  <si>
    <t>LIMON</t>
  </si>
  <si>
    <t>7</t>
  </si>
  <si>
    <t>CERRO MOCHO</t>
  </si>
  <si>
    <t>27580333</t>
  </si>
  <si>
    <t>SANDRA ARTAVIA ORTEGA</t>
  </si>
  <si>
    <t>LEICELL ARCE CAMPOS</t>
  </si>
  <si>
    <t>22017169</t>
  </si>
  <si>
    <t>4890</t>
  </si>
  <si>
    <t>00601</t>
  </si>
  <si>
    <t>NOCTURNO DE BATAAN</t>
  </si>
  <si>
    <t>MATINA</t>
  </si>
  <si>
    <t>BATAN</t>
  </si>
  <si>
    <t>27184149</t>
  </si>
  <si>
    <t>22017496</t>
  </si>
  <si>
    <t>DAGOBERTO ARIAS ZAPATA</t>
  </si>
  <si>
    <t>GUILLERMO WALESS CAMBEL</t>
  </si>
  <si>
    <t>27186207</t>
  </si>
  <si>
    <t>4893</t>
  </si>
  <si>
    <t>00341</t>
  </si>
  <si>
    <t>NOCTURNO DE POCOCI</t>
  </si>
  <si>
    <t>GUAPILES</t>
  </si>
  <si>
    <t>POCOCI</t>
  </si>
  <si>
    <t>27113346</t>
  </si>
  <si>
    <t>MANFRED FERNANDEZ RAMIREZ</t>
  </si>
  <si>
    <t>LAURA ASTORGA AGUILAR</t>
  </si>
  <si>
    <t>27111497</t>
  </si>
  <si>
    <t>4894</t>
  </si>
  <si>
    <t>00353</t>
  </si>
  <si>
    <t>NOCTURNO DE GUACIMO</t>
  </si>
  <si>
    <t>GUACIMO</t>
  </si>
  <si>
    <t>CALLE LOS COLEGIOS</t>
  </si>
  <si>
    <t>27165917</t>
  </si>
  <si>
    <t>72438202</t>
  </si>
  <si>
    <t>JENNY ROSELDA CESPEDES PIERRE</t>
  </si>
  <si>
    <t>83798309</t>
  </si>
  <si>
    <t>RIGOBERTO ROMAN GONZALEZ</t>
  </si>
  <si>
    <t>27165048</t>
  </si>
  <si>
    <t>4896</t>
  </si>
  <si>
    <t>00598</t>
  </si>
  <si>
    <t>NOCTURNO DE QUEPOS</t>
  </si>
  <si>
    <t>AGUIRRE</t>
  </si>
  <si>
    <t>PUNTARENAS / QUEPOS / QUEPOS</t>
  </si>
  <si>
    <t>QUEPOS</t>
  </si>
  <si>
    <t>JUNTA NARANJO</t>
  </si>
  <si>
    <t>27770462</t>
  </si>
  <si>
    <t>27772384</t>
  </si>
  <si>
    <t>MILTON BARBOZA CORRALES</t>
  </si>
  <si>
    <t>86842913</t>
  </si>
  <si>
    <t>ROSEMARY SALAZAR MURILLO</t>
  </si>
  <si>
    <t>27740318</t>
  </si>
  <si>
    <t>4916</t>
  </si>
  <si>
    <t>00575</t>
  </si>
  <si>
    <t>NOCTURNO CARLOS MELENDEZ CHAVERRI</t>
  </si>
  <si>
    <t>SAN FRANCISCO</t>
  </si>
  <si>
    <t>GUARARI</t>
  </si>
  <si>
    <t>22611421</t>
  </si>
  <si>
    <t>22611541</t>
  </si>
  <si>
    <t>PAOLA DORADO CHAVES</t>
  </si>
  <si>
    <t>21027480</t>
  </si>
  <si>
    <t>GRETTEL MARIA MORALES ROJAS</t>
  </si>
  <si>
    <t>22375389</t>
  </si>
  <si>
    <t>5284</t>
  </si>
  <si>
    <t>00603</t>
  </si>
  <si>
    <t>NOCTURNO PACIFICO SUR</t>
  </si>
  <si>
    <t>PUERTO CORTES</t>
  </si>
  <si>
    <t>OJO DE AGUA</t>
  </si>
  <si>
    <t>27864373</t>
  </si>
  <si>
    <t>ERICK MOLINA VILLAREAL</t>
  </si>
  <si>
    <t>CINTHYA MORA SOLIS</t>
  </si>
  <si>
    <t>27869013</t>
  </si>
  <si>
    <t>5682</t>
  </si>
  <si>
    <t>00647</t>
  </si>
  <si>
    <t>NOCTURNO LA JULIETA</t>
  </si>
  <si>
    <t>PARRITA</t>
  </si>
  <si>
    <t>LA JULIETA</t>
  </si>
  <si>
    <t>27798665</t>
  </si>
  <si>
    <t>83888881</t>
  </si>
  <si>
    <t>ANRRY DAVID ARAYA BARRIOS</t>
  </si>
  <si>
    <t>GENIER JESUS JIMENEZ CHAVARRIA</t>
  </si>
  <si>
    <t>27799004</t>
  </si>
  <si>
    <t>5706</t>
  </si>
  <si>
    <t>00600</t>
  </si>
  <si>
    <t>NOCTURNO DE SIQUIRRES</t>
  </si>
  <si>
    <t>SIQUIRRES</t>
  </si>
  <si>
    <t>26433694</t>
  </si>
  <si>
    <t>26433991</t>
  </si>
  <si>
    <t>JOSE JOAQUIN CORDERO MOYA</t>
  </si>
  <si>
    <t>27682232</t>
  </si>
  <si>
    <t>MARIA PATRICIA HERNANDEZ MOLINA</t>
  </si>
  <si>
    <t>27685436</t>
  </si>
  <si>
    <t>5732</t>
  </si>
  <si>
    <t>00599</t>
  </si>
  <si>
    <t>NOCTURNO GUAYCARA</t>
  </si>
  <si>
    <t>GUAYCARA</t>
  </si>
  <si>
    <t>27897655</t>
  </si>
  <si>
    <t>84293411</t>
  </si>
  <si>
    <t>HENRY ALVARADO ZUMBADO</t>
  </si>
  <si>
    <t>88890118</t>
  </si>
  <si>
    <t>ANA YANCI ALVARADO ENRIQUEZ</t>
  </si>
  <si>
    <t>83683186</t>
  </si>
  <si>
    <t>5806</t>
  </si>
  <si>
    <t>00709</t>
  </si>
  <si>
    <t>DANIEL FLORES</t>
  </si>
  <si>
    <t>27712162</t>
  </si>
  <si>
    <t>SANDRA MORA ALPIZAR</t>
  </si>
  <si>
    <t>83048748</t>
  </si>
  <si>
    <t>DANILO BRENES NAVARRO</t>
  </si>
  <si>
    <t>27725128</t>
  </si>
  <si>
    <t>5807</t>
  </si>
  <si>
    <t>00711</t>
  </si>
  <si>
    <t>NOCTURNO DE CARIARI</t>
  </si>
  <si>
    <t>CARIARI</t>
  </si>
  <si>
    <t>CAMPO DE ATERRIZAJE</t>
  </si>
  <si>
    <t>27673945</t>
  </si>
  <si>
    <t>88144152</t>
  </si>
  <si>
    <t>FRANCISCO JESUS QUESADA SALAZA</t>
  </si>
  <si>
    <t>87989195</t>
  </si>
  <si>
    <t>RICHARTH AVILA HERNANDEZ</t>
  </si>
  <si>
    <t>21007274</t>
  </si>
  <si>
    <t>5815</t>
  </si>
  <si>
    <t>00710</t>
  </si>
  <si>
    <t>NOCTURNO DE SINAI</t>
  </si>
  <si>
    <t>BARRIO SINAI</t>
  </si>
  <si>
    <t>27723365</t>
  </si>
  <si>
    <t>MARILYN SAENZ ZUÑIGA</t>
  </si>
  <si>
    <t>27718453</t>
  </si>
  <si>
    <t>5816</t>
  </si>
  <si>
    <t>00739</t>
  </si>
  <si>
    <t>NOCTURNO OROTINA</t>
  </si>
  <si>
    <t>OROTINA</t>
  </si>
  <si>
    <t>EL KILOMETRO</t>
  </si>
  <si>
    <t>24279753</t>
  </si>
  <si>
    <t>EMILIO ARCE BRENES</t>
  </si>
  <si>
    <t>HEYNER PEREIRA CHAVES</t>
  </si>
  <si>
    <t>24289926</t>
  </si>
  <si>
    <t>5929</t>
  </si>
  <si>
    <t>00788</t>
  </si>
  <si>
    <t>NOCTURNO DE PUERTO VIEJO</t>
  </si>
  <si>
    <t>PUERTO VIEJO</t>
  </si>
  <si>
    <t>27665848</t>
  </si>
  <si>
    <t>BETSABE MORERA CARVAJAL</t>
  </si>
  <si>
    <t>ZAIDA ALFARO ESQUIVEL</t>
  </si>
  <si>
    <t>27666283</t>
  </si>
  <si>
    <t>6101</t>
  </si>
  <si>
    <t>00827</t>
  </si>
  <si>
    <t>NOCTURNO DE POCORA</t>
  </si>
  <si>
    <t>POCORA</t>
  </si>
  <si>
    <t>POCORA CENTRO</t>
  </si>
  <si>
    <t>27601493</t>
  </si>
  <si>
    <t>27601308</t>
  </si>
  <si>
    <t>ROGER A. FRANCIS ALVARADO</t>
  </si>
  <si>
    <t>6113</t>
  </si>
  <si>
    <t>00831</t>
  </si>
  <si>
    <t>NOCTURNO DE SAN PEDRO</t>
  </si>
  <si>
    <t>SAN PEDRO</t>
  </si>
  <si>
    <t>27311535</t>
  </si>
  <si>
    <t>OSCAR ENRIQUE CRUZ MONTANO</t>
  </si>
  <si>
    <t>71278561</t>
  </si>
  <si>
    <t>LILIAM VARGAS PEREZ</t>
  </si>
  <si>
    <t>27725147</t>
  </si>
  <si>
    <t>6475</t>
  </si>
  <si>
    <t>00415</t>
  </si>
  <si>
    <t>NOCTURNO DE BAGACES</t>
  </si>
  <si>
    <t>BAGACES</t>
  </si>
  <si>
    <t>26711049</t>
  </si>
  <si>
    <t>ANNY MARIA VILLARREAL CAMPOS</t>
  </si>
  <si>
    <t>88281664</t>
  </si>
  <si>
    <t>OSCAR LUIS VILLALOBOS VARGAS</t>
  </si>
  <si>
    <t>26711140</t>
  </si>
  <si>
    <t>6523</t>
  </si>
  <si>
    <t>01009</t>
  </si>
  <si>
    <t>NOCTURNO DE JACO</t>
  </si>
  <si>
    <t>11</t>
  </si>
  <si>
    <t>GARABITO</t>
  </si>
  <si>
    <t>JACO</t>
  </si>
  <si>
    <t>COPEY</t>
  </si>
  <si>
    <t>26430077</t>
  </si>
  <si>
    <t>26430213</t>
  </si>
  <si>
    <t>KATTIA VILLALOBOS VALDEZ</t>
  </si>
  <si>
    <t>26377451</t>
  </si>
  <si>
    <t>6551</t>
  </si>
  <si>
    <t>01010</t>
  </si>
  <si>
    <t>NOCTURNO DE AMUBRI</t>
  </si>
  <si>
    <t>SULA</t>
  </si>
  <si>
    <t>TALAMANCA</t>
  </si>
  <si>
    <t>TELIRE</t>
  </si>
  <si>
    <t>AMUBRI</t>
  </si>
  <si>
    <t>PABLO GUERRA MIRANDA</t>
  </si>
  <si>
    <t>87412553</t>
  </si>
  <si>
    <t>BETTY HERNANDEZ TORRES</t>
  </si>
  <si>
    <t>83768761</t>
  </si>
  <si>
    <t>7027</t>
  </si>
  <si>
    <t>01132</t>
  </si>
  <si>
    <t>COLEGIO NOCTURNO DE TARRAZU</t>
  </si>
  <si>
    <t>LOS SANTOS</t>
  </si>
  <si>
    <t>TARRAZU</t>
  </si>
  <si>
    <t>SAN MARCOS</t>
  </si>
  <si>
    <t>SANTA CECILIA</t>
  </si>
  <si>
    <t>25466012</t>
  </si>
  <si>
    <t>EDUARDO JOSE PORRAS SOLIS</t>
  </si>
  <si>
    <t>87018512</t>
  </si>
  <si>
    <t>ELENA PICADO NARANJO</t>
  </si>
  <si>
    <t>21004869</t>
  </si>
  <si>
    <t>CENSO ESCOLAR 2025 -- INFORME FINAL</t>
  </si>
  <si>
    <t>Académica Nocturna</t>
  </si>
  <si>
    <t>Renombre este archivo Excel como se indica seguidamente:</t>
  </si>
  <si>
    <t>Código Presupuestario:</t>
  </si>
  <si>
    <t>Institución:</t>
  </si>
  <si>
    <t>Código Secuencial:</t>
  </si>
  <si>
    <t>Teléfono de la Institución -1:</t>
  </si>
  <si>
    <t>Teléfono de la Institución -2:</t>
  </si>
  <si>
    <t>Firma Director</t>
  </si>
  <si>
    <t>Ubicación (Provincia/Cantón/Distrito):</t>
  </si>
  <si>
    <t>Ubicación (PR/CA/DI):</t>
  </si>
  <si>
    <t>Dependencia:</t>
  </si>
  <si>
    <t>Dirección Regional:</t>
  </si>
  <si>
    <t>Circuito Escolar: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</si>
  <si>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</si>
  <si>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</si>
  <si>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</si>
  <si>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</si>
  <si>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</si>
  <si>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</si>
  <si>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</si>
  <si>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t>CUADRO 1</t>
  </si>
  <si>
    <t>MOVIMIENTOS DE MATRÍCULA</t>
  </si>
  <si>
    <t>Ver detalles en la Guía para el llenado del Censo Escolar 2025-Informe Final.</t>
  </si>
  <si>
    <t>Movimientos de Matrícula</t>
  </si>
  <si>
    <t>Total</t>
  </si>
  <si>
    <r>
      <t>7</t>
    </r>
    <r>
      <rPr>
        <b/>
        <sz val="12"/>
        <color theme="1"/>
        <rFont val="Sylfaen"/>
        <family val="1"/>
      </rPr>
      <t>º</t>
    </r>
  </si>
  <si>
    <r>
      <t>8</t>
    </r>
    <r>
      <rPr>
        <b/>
        <sz val="12"/>
        <color theme="1"/>
        <rFont val="Sylfaen"/>
        <family val="1"/>
      </rPr>
      <t>º</t>
    </r>
  </si>
  <si>
    <r>
      <t>9</t>
    </r>
    <r>
      <rPr>
        <b/>
        <sz val="12"/>
        <color theme="1"/>
        <rFont val="Sylfaen"/>
        <family val="1"/>
      </rPr>
      <t>º</t>
    </r>
  </si>
  <si>
    <r>
      <t>10</t>
    </r>
    <r>
      <rPr>
        <b/>
        <sz val="12"/>
        <color theme="1"/>
        <rFont val="Sylfaen"/>
        <family val="1"/>
      </rPr>
      <t>º</t>
    </r>
  </si>
  <si>
    <r>
      <t>11</t>
    </r>
    <r>
      <rPr>
        <b/>
        <sz val="12"/>
        <color theme="1"/>
        <rFont val="Sylfaen"/>
        <family val="1"/>
      </rPr>
      <t>º</t>
    </r>
  </si>
  <si>
    <t>Hom-
bres</t>
  </si>
  <si>
    <t>Mu-
jeres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</si>
  <si>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</si>
  <si>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</si>
  <si>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</si>
  <si>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</si>
  <si>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</si>
  <si>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</si>
  <si>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</si>
  <si>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Aprobados</t>
  </si>
  <si>
    <t>Aplazados</t>
  </si>
  <si>
    <t>OBSERVACIONES/COMENTARIOS:</t>
  </si>
  <si>
    <t>CUADRO 2</t>
  </si>
  <si>
    <t>MATRÍCULA FINAL SEGÚN ASIGNATURA</t>
  </si>
  <si>
    <t>Asignatura</t>
  </si>
  <si>
    <t>Español</t>
  </si>
  <si>
    <t>Estudios Sociales</t>
  </si>
  <si>
    <t>Matemática</t>
  </si>
  <si>
    <t>Ciencias</t>
  </si>
  <si>
    <t>Biología</t>
  </si>
  <si>
    <t>Química</t>
  </si>
  <si>
    <t>Física</t>
  </si>
  <si>
    <t>Inglés</t>
  </si>
  <si>
    <t>Aprendo Pura Vida</t>
  </si>
  <si>
    <t>Francés</t>
  </si>
  <si>
    <t>Italiano</t>
  </si>
  <si>
    <t>Alemán</t>
  </si>
  <si>
    <t>Portugués</t>
  </si>
  <si>
    <t>Mandarín</t>
  </si>
  <si>
    <t>Educación Cívica</t>
  </si>
  <si>
    <t>Educación Religiosa</t>
  </si>
  <si>
    <t>Lengua Indígena</t>
  </si>
  <si>
    <t>Desarrollo Socio-Laboral</t>
  </si>
  <si>
    <t>Desarrollo Humano</t>
  </si>
  <si>
    <t>Formación Tecnológica / Informática /Cómputo</t>
  </si>
  <si>
    <t>Afectividad y Sexualidad Integral</t>
  </si>
  <si>
    <t>CUADRO 3</t>
  </si>
  <si>
    <t>ESTUDIANTES APROBADOS SEGÚN ASIGNATURA</t>
  </si>
  <si>
    <r>
      <t>7</t>
    </r>
    <r>
      <rPr>
        <b/>
        <sz val="11"/>
        <color theme="1"/>
        <rFont val="Sylfaen"/>
        <family val="1"/>
      </rPr>
      <t>º</t>
    </r>
  </si>
  <si>
    <r>
      <t>8</t>
    </r>
    <r>
      <rPr>
        <b/>
        <sz val="11"/>
        <color theme="1"/>
        <rFont val="Sylfaen"/>
        <family val="1"/>
      </rPr>
      <t>º</t>
    </r>
  </si>
  <si>
    <r>
      <t>9</t>
    </r>
    <r>
      <rPr>
        <b/>
        <sz val="11"/>
        <color theme="1"/>
        <rFont val="Sylfaen"/>
        <family val="1"/>
      </rPr>
      <t>º</t>
    </r>
  </si>
  <si>
    <r>
      <t>10</t>
    </r>
    <r>
      <rPr>
        <b/>
        <sz val="11"/>
        <color theme="1"/>
        <rFont val="Sylfaen"/>
        <family val="1"/>
      </rPr>
      <t>º</t>
    </r>
  </si>
  <si>
    <r>
      <t>11</t>
    </r>
    <r>
      <rPr>
        <b/>
        <sz val="11"/>
        <color theme="1"/>
        <rFont val="Sylfaen"/>
        <family val="1"/>
      </rPr>
      <t>º</t>
    </r>
  </si>
  <si>
    <t>Formación Tecnóógica / Informática /Cómputo</t>
  </si>
  <si>
    <t>Conducta</t>
  </si>
  <si>
    <t>CUADRO 4</t>
  </si>
  <si>
    <t>CANTIDAD DE ADECUACIONES CURRICULARES</t>
  </si>
  <si>
    <t>Tipo de Adecuación</t>
  </si>
  <si>
    <t>De acceso</t>
  </si>
  <si>
    <t>No significativa</t>
  </si>
  <si>
    <t>Significativa</t>
  </si>
  <si>
    <t>CUADRO 5</t>
  </si>
  <si>
    <t>ESTUDIANTES QUE SE BENEFICIARON CON LA IMPLEMENTACIÓN DE PROGRAMAS</t>
  </si>
  <si>
    <t>PARA LA PREVENCIÓN DEL CONSUMO Y TRÁFICO DE SUSTANCIAS PSICOACTIVAS</t>
  </si>
  <si>
    <t>Programa</t>
  </si>
  <si>
    <t>Prevención, Detección e Intervención Temprana "Dynamo"</t>
  </si>
  <si>
    <t>Saber Elegir, Saber Ganar</t>
  </si>
  <si>
    <t>Estado de Derecho y Cultura de Legalidad</t>
  </si>
  <si>
    <t>Programa Nacional de Convivencia (Convivir)</t>
  </si>
  <si>
    <t>Tecno Educa: Transformando aulas del presente</t>
  </si>
  <si>
    <t>Programa DARE</t>
  </si>
  <si>
    <t>Pasándola Bien</t>
  </si>
  <si>
    <t>CUADRO 6</t>
  </si>
  <si>
    <t>ESTUDIANTES QUE CONSUMEN SUSTANCIAS PSICOACTIVAS NO CONTROLADAS (O NO MEDICADAS)</t>
  </si>
  <si>
    <t>SEGÚN EFECTOS EN EL SISTEMA NERVIOSO CENTRAL</t>
  </si>
  <si>
    <t>Sustancias Psicoactivas no controladas
(o no medicadas)</t>
  </si>
  <si>
    <t>Depresoras</t>
  </si>
  <si>
    <t>Alcohol</t>
  </si>
  <si>
    <t>Barbitúricos (pastillas para dormir)</t>
  </si>
  <si>
    <t>Benzodiazepinas</t>
  </si>
  <si>
    <t>Derivados del Opio, tales como: morfina, heroína, codeína, fentanilo, oxicodona, tramadol, ketamina</t>
  </si>
  <si>
    <t>Todos los inhalantes, como el pegamento, la gasolina</t>
  </si>
  <si>
    <t>Estimulantes</t>
  </si>
  <si>
    <t>Cafeína</t>
  </si>
  <si>
    <t>Cocaína</t>
  </si>
  <si>
    <t>Crack</t>
  </si>
  <si>
    <t>Anfetaminas (Éxtasis)</t>
  </si>
  <si>
    <t>Fenciclidina</t>
  </si>
  <si>
    <t>Alucinógenos</t>
  </si>
  <si>
    <t>Ketamina</t>
  </si>
  <si>
    <t>Ácido Lisérgico-LSD- (ácido, cartón)</t>
  </si>
  <si>
    <t>Psilocibina (hongos mágicos)</t>
  </si>
  <si>
    <t>Reina de la noche</t>
  </si>
  <si>
    <t>Mezcalina y DMT</t>
  </si>
  <si>
    <t>Drogas Mixtas</t>
  </si>
  <si>
    <t>Marihuana/Cannabis</t>
  </si>
  <si>
    <t>Éxtasis (estimulante de primera elección)</t>
  </si>
  <si>
    <t>Nicotina-Tabaco</t>
  </si>
  <si>
    <t>Vapeador</t>
  </si>
  <si>
    <t>CUADRO 7</t>
  </si>
  <si>
    <t>ESTUDIANTES EMBARAZADAS Y</t>
  </si>
  <si>
    <t>PERSONAS ESTUDIANTES QUE FUERON EXCLUIDAS</t>
  </si>
  <si>
    <t>Edad cumplida</t>
  </si>
  <si>
    <t>19 y más</t>
  </si>
  <si>
    <t>Indique la cantidad de personas estudiantes que no concluyeron los estudios por:</t>
  </si>
  <si>
    <t>Embarazo:</t>
  </si>
  <si>
    <t>Maternidad:</t>
  </si>
  <si>
    <t>Paternidad:</t>
  </si>
  <si>
    <t>CUADRO 8</t>
  </si>
  <si>
    <t>ESTUDIANTES QUE SON MADRES (QUE YA DIERON A LUZ) Y ESTUDIANTES QUE SON PADRES</t>
  </si>
  <si>
    <t>Madres</t>
  </si>
  <si>
    <t>Padres</t>
  </si>
  <si>
    <r>
      <t>7</t>
    </r>
    <r>
      <rPr>
        <b/>
        <sz val="10"/>
        <color theme="1"/>
        <rFont val="Sylfaen"/>
        <family val="1"/>
      </rPr>
      <t>º</t>
    </r>
  </si>
  <si>
    <r>
      <t>8</t>
    </r>
    <r>
      <rPr>
        <b/>
        <sz val="10"/>
        <color theme="1"/>
        <rFont val="Sylfaen"/>
        <family val="1"/>
      </rPr>
      <t>º</t>
    </r>
  </si>
  <si>
    <r>
      <t>9</t>
    </r>
    <r>
      <rPr>
        <b/>
        <sz val="10"/>
        <color theme="1"/>
        <rFont val="Sylfaen"/>
        <family val="1"/>
      </rPr>
      <t>º</t>
    </r>
  </si>
  <si>
    <r>
      <t>10</t>
    </r>
    <r>
      <rPr>
        <b/>
        <sz val="10"/>
        <color theme="1"/>
        <rFont val="Sylfaen"/>
        <family val="1"/>
      </rPr>
      <t>º</t>
    </r>
  </si>
  <si>
    <r>
      <t>11</t>
    </r>
    <r>
      <rPr>
        <b/>
        <sz val="10"/>
        <color theme="1"/>
        <rFont val="Sylfaen"/>
        <family val="1"/>
      </rPr>
      <t>º</t>
    </r>
  </si>
  <si>
    <t>6º</t>
  </si>
  <si>
    <t>Cantidad de Hijos</t>
  </si>
  <si>
    <t>NOTA:</t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</si>
  <si>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</si>
  <si>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t>CUADRO 9</t>
  </si>
  <si>
    <t>CASOS DE VIOLENCIA INTRAFAMILIAR Y EXTRAFAMILIAR</t>
  </si>
  <si>
    <t>Tipos de Violencia</t>
  </si>
  <si>
    <t>Violencia Intrafamiliar</t>
  </si>
  <si>
    <t>Sexual</t>
  </si>
  <si>
    <t>Psicológica</t>
  </si>
  <si>
    <t>Negligencia</t>
  </si>
  <si>
    <t>Violencia Extrafamiliar</t>
  </si>
  <si>
    <t>Violación sexual</t>
  </si>
  <si>
    <t>Abuso sexual</t>
  </si>
  <si>
    <t>Acoso sexual en espacios públicos o de acceso público</t>
  </si>
  <si>
    <t>Relación impropia</t>
  </si>
  <si>
    <t>Explotación sexual comercial</t>
  </si>
  <si>
    <t>Trata de personas</t>
  </si>
  <si>
    <t>Laboral</t>
  </si>
  <si>
    <t>Tráfico</t>
  </si>
  <si>
    <t>Violencia en línea</t>
  </si>
  <si>
    <t>Grooming</t>
  </si>
  <si>
    <t>Sexting</t>
  </si>
  <si>
    <t>Sextorsión</t>
  </si>
  <si>
    <t>Ciberacoso o Ciberbullying</t>
  </si>
  <si>
    <t>Incitación de conductas dañinas</t>
  </si>
  <si>
    <t>Violencia en el Noviazgo</t>
  </si>
  <si>
    <t>Hombres</t>
  </si>
  <si>
    <t>Mujeres</t>
  </si>
  <si>
    <t>CUADRO 10</t>
  </si>
  <si>
    <t>Sí</t>
  </si>
  <si>
    <t>DATOS SOBRE PREVENCIÓN DE LA VIOLENCIA, ARMAS Y SUSPENSIONES</t>
  </si>
  <si>
    <t>No</t>
  </si>
  <si>
    <t>Responda sí o no.</t>
  </si>
  <si>
    <t>1.</t>
  </si>
  <si>
    <t>¿Se está implementando el Programa Nacional de Convivencia (Convivir) para prevenir situaciones de violencia?</t>
  </si>
  <si>
    <t>2.</t>
  </si>
  <si>
    <t>¿Se están realizando acciones de prevención de la violencia desde el Programa Convivir?</t>
  </si>
  <si>
    <t>2.1</t>
  </si>
  <si>
    <t>3.</t>
  </si>
  <si>
    <t>¿Cuenta el centro educativo con Grupo de Convivencia?</t>
  </si>
  <si>
    <t>3.1</t>
  </si>
  <si>
    <t>3.2</t>
  </si>
  <si>
    <t>4.</t>
  </si>
  <si>
    <t>¿Se ha realizado para este curso lectivo, el Diagnóstico de Convivencia estudiantil del Centro Educativo?</t>
  </si>
  <si>
    <t>5.</t>
  </si>
  <si>
    <t>¿Se ha elaborado para este curso lectivo, el Plan de Convivencia del centro educativo?</t>
  </si>
  <si>
    <t>Estudiantes con armas y cantidad de decomisos.</t>
  </si>
  <si>
    <t>6.</t>
  </si>
  <si>
    <t>¿Cantidad de estudiantes encontrados con arma de fuego?</t>
  </si>
  <si>
    <t>7.</t>
  </si>
  <si>
    <t>¿Cantidad de estudiantes encontrados con arma blanca?</t>
  </si>
  <si>
    <t>8.</t>
  </si>
  <si>
    <t>¿Cantidad de estudiantes encontrados con arma contusa?</t>
  </si>
  <si>
    <t>9.</t>
  </si>
  <si>
    <t>¿Cantidad de estudiantes encontrados con arma hechiza?</t>
  </si>
  <si>
    <t>10.</t>
  </si>
  <si>
    <t>¿Cantidad de armas de fuego decomisadas?</t>
  </si>
  <si>
    <t>11.</t>
  </si>
  <si>
    <t>¿Cantidad de armas blancas decomisadas?</t>
  </si>
  <si>
    <t>12.</t>
  </si>
  <si>
    <t>¿Cantidad de armas contusas decomisadas?</t>
  </si>
  <si>
    <t>13.</t>
  </si>
  <si>
    <t>¿Cantidad de armas hechizas decomisadas?</t>
  </si>
  <si>
    <t>14.</t>
  </si>
  <si>
    <t>¿Cantidad de situaciones de uso o amenaza con un arma?</t>
  </si>
  <si>
    <t>Suspensiones.</t>
  </si>
  <si>
    <t>15.</t>
  </si>
  <si>
    <t>Suspensiones por agresión que se registraron en el presente curso lectivo:</t>
  </si>
  <si>
    <t>15.1</t>
  </si>
  <si>
    <t>15.2</t>
  </si>
  <si>
    <t>Definitivas</t>
  </si>
  <si>
    <t>15.3</t>
  </si>
  <si>
    <t>Temporales</t>
  </si>
  <si>
    <t>CUADRO 11</t>
  </si>
  <si>
    <t>DATOS SOBRE PROTOCOLOS</t>
  </si>
  <si>
    <t>16.</t>
  </si>
  <si>
    <t>¿Se están acatando en el centro educativo los protocolos de actuación ante situaciones de violencia?</t>
  </si>
  <si>
    <t>17.</t>
  </si>
  <si>
    <t>Reporte la cantidad de casos en que se han implementado los siguientes protocolos en el Centro Educativo.  Además, indique la cantidad de estudiantes involucrados en los casos mencionados.</t>
  </si>
  <si>
    <t>Protocolo de:</t>
  </si>
  <si>
    <t>Cantidad de Casos</t>
  </si>
  <si>
    <t>Cantidad de estudiantes involucrados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</si>
  <si>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</si>
  <si>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</si>
  <si>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</si>
  <si>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</si>
  <si>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</si>
  <si>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</si>
  <si>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</si>
  <si>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</si>
  <si>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</si>
  <si>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</si>
  <si>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</si>
  <si>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</si>
  <si>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</si>
  <si>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</si>
  <si>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</si>
  <si>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</si>
  <si>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</si>
  <si>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CUADRO 12</t>
  </si>
  <si>
    <t>DATOS SOBRE OTROS TIPOS DE VIOLENCIA</t>
  </si>
  <si>
    <t>18.</t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</si>
  <si>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</si>
  <si>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t>Entre estudiantes</t>
  </si>
  <si>
    <t>De estudiantes a docentes</t>
  </si>
  <si>
    <t>De docentes a estudiantes</t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</si>
  <si>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</si>
  <si>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</si>
  <si>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t>0.</t>
  </si>
  <si>
    <t>Verbal</t>
  </si>
  <si>
    <t>Escrita</t>
  </si>
  <si>
    <t>Acoso Sexual y Hostigamiento Sexual</t>
  </si>
  <si>
    <t>Acoso Escolar o "Bullying"</t>
  </si>
  <si>
    <t>Ciberbullying</t>
  </si>
  <si>
    <t>Situaciones de acoso callejero en espacios públicos</t>
  </si>
  <si>
    <t>Violencia en línea: corrupción y/o seducción de personas menores de edad</t>
  </si>
  <si>
    <t>Robos</t>
  </si>
  <si>
    <t>Destrucción de Materiales</t>
  </si>
  <si>
    <t>Discriminación por xenofobia</t>
  </si>
  <si>
    <t>Discriminación racial</t>
  </si>
  <si>
    <t>19.</t>
  </si>
  <si>
    <t>Discriminación por orientación sexual</t>
  </si>
  <si>
    <t>20.</t>
  </si>
  <si>
    <t>Discriminación por identidad de género</t>
  </si>
  <si>
    <t>21.</t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</si>
  <si>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</si>
  <si>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t>a.</t>
  </si>
  <si>
    <t>b.</t>
  </si>
  <si>
    <t>c.</t>
  </si>
  <si>
    <t>1/ Personal Docente-Administrativo, Administrativo y de Servicio.</t>
  </si>
  <si>
    <t>2/ Por favor, especifique los otros tipos de violencia que se presentan en su institución.</t>
  </si>
  <si>
    <t>CUADRO 13</t>
  </si>
  <si>
    <r>
      <t xml:space="preserve">ESTUDIANTES EXCLUIDOS POR MOTIVOS DE TRABAJO </t>
    </r>
    <r>
      <rPr>
        <b/>
        <vertAlign val="superscript"/>
        <sz val="14"/>
        <color theme="1"/>
        <rFont val="Carlito"/>
        <family val="2"/>
      </rPr>
      <t>1/</t>
    </r>
  </si>
  <si>
    <t>Rango de Edad</t>
  </si>
  <si>
    <t>7º</t>
  </si>
  <si>
    <t>8º</t>
  </si>
  <si>
    <t>9º</t>
  </si>
  <si>
    <t>10º</t>
  </si>
  <si>
    <t>11º</t>
  </si>
  <si>
    <t>Muje-
res</t>
  </si>
  <si>
    <t>Menores de 12 años</t>
  </si>
  <si>
    <t>De 12 años a menos de 15 años</t>
  </si>
  <si>
    <t>De 15 años a menos de 18 años</t>
  </si>
  <si>
    <r>
      <t xml:space="preserve">1/  </t>
    </r>
    <r>
      <rPr>
        <sz val="10"/>
        <color indexed="8"/>
        <rFont val="Carlito"/>
        <family val="2"/>
      </rPr>
      <t>De los reportados como Excluidos en el Cuadro 1, indique en éste cuadro, cuántos lo hicieron (no concluyeron los estudios) por motivos de trabajo.</t>
    </r>
  </si>
  <si>
    <t>OBSERVACIONES / COMENTARIOS:</t>
  </si>
  <si>
    <t>CUADRO 14</t>
  </si>
  <si>
    <r>
      <t xml:space="preserve">ESTUDIANTES </t>
    </r>
    <r>
      <rPr>
        <b/>
        <u val="double"/>
        <sz val="14"/>
        <color theme="1"/>
        <rFont val="Carlito"/>
        <family val="2"/>
      </rPr>
      <t>MENORES DE 18 AÑOS</t>
    </r>
    <r>
      <rPr>
        <b/>
        <sz val="14"/>
        <color theme="1"/>
        <rFont val="Carlito"/>
        <family val="2"/>
      </rPr>
      <t xml:space="preserve"> QUE ESTUDIAN Y TRABAJAN </t>
    </r>
    <r>
      <rPr>
        <b/>
        <vertAlign val="superscript"/>
        <sz val="14"/>
        <color theme="1"/>
        <rFont val="Carlito"/>
        <family val="2"/>
      </rPr>
      <t>1/</t>
    </r>
  </si>
  <si>
    <t>(No incluir los estudiantes Excluidos por motivos de trabajo)</t>
  </si>
  <si>
    <r>
      <t xml:space="preserve">1/  Incluir a las personas estudiantes que </t>
    </r>
    <r>
      <rPr>
        <b/>
        <u/>
        <sz val="10"/>
        <color theme="1"/>
        <rFont val="Carlito"/>
        <family val="2"/>
      </rPr>
      <t>permanecen</t>
    </r>
    <r>
      <rPr>
        <sz val="10"/>
        <color theme="1"/>
        <rFont val="Carlito"/>
        <family val="2"/>
      </rPr>
      <t xml:space="preserve"> en el centro educativo al finalizar el curso lectivo, y que </t>
    </r>
    <r>
      <rPr>
        <b/>
        <u/>
        <sz val="10"/>
        <color theme="1"/>
        <rFont val="Carlito"/>
        <family val="2"/>
      </rPr>
      <t>estudian y trabajan</t>
    </r>
    <r>
      <rPr>
        <sz val="10"/>
        <color theme="1"/>
        <rFont val="Carlito"/>
        <family val="2"/>
      </rPr>
      <t xml:space="preserve"> (ambas). Esta situación puede presentarse en cualquier momento del curso lectivo.</t>
    </r>
  </si>
  <si>
    <t>CUADRO 15</t>
  </si>
  <si>
    <r>
      <t xml:space="preserve">ESTUDIANTES </t>
    </r>
    <r>
      <rPr>
        <b/>
        <u val="double"/>
        <sz val="14"/>
        <rFont val="Carlito"/>
        <family val="2"/>
      </rPr>
      <t>MENORES DE 18 AÑOS</t>
    </r>
    <r>
      <rPr>
        <b/>
        <sz val="14"/>
        <rFont val="Carlito"/>
        <family val="2"/>
      </rPr>
      <t xml:space="preserve"> QUE ESTUDIAN Y TRABAJAN </t>
    </r>
    <r>
      <rPr>
        <b/>
        <vertAlign val="superscript"/>
        <sz val="14"/>
        <rFont val="Carlito"/>
        <family val="2"/>
      </rPr>
      <t>1/</t>
    </r>
  </si>
  <si>
    <t>SEGÚN ACTIVIDAD REALIZADA</t>
  </si>
  <si>
    <r>
      <t xml:space="preserve">Actividad Realizada
</t>
    </r>
    <r>
      <rPr>
        <b/>
        <i/>
        <sz val="10"/>
        <color indexed="8"/>
        <rFont val="Carlito"/>
        <family val="2"/>
      </rPr>
      <t xml:space="preserve">(Si un alumno o alumna realiza más de una actividad, por ejemplo Agricultura y Ganadería, 
registrarlo en cada una de las actividades)                                 </t>
    </r>
  </si>
  <si>
    <r>
      <t xml:space="preserve">1.  </t>
    </r>
    <r>
      <rPr>
        <sz val="11"/>
        <color indexed="8"/>
        <rFont val="Carlito"/>
        <family val="2"/>
      </rPr>
      <t>Actividades Domésticas (en el hogar -no formativas-)</t>
    </r>
  </si>
  <si>
    <r>
      <t xml:space="preserve">2.  </t>
    </r>
    <r>
      <rPr>
        <sz val="11"/>
        <color indexed="8"/>
        <rFont val="Carlito"/>
        <family val="2"/>
      </rPr>
      <t>Actividades Domésticas (en hogares de terceros)</t>
    </r>
  </si>
  <si>
    <r>
      <t xml:space="preserve">3. </t>
    </r>
    <r>
      <rPr>
        <sz val="11"/>
        <color indexed="8"/>
        <rFont val="Carlito"/>
        <family val="2"/>
      </rPr>
      <t xml:space="preserve"> Agricultura</t>
    </r>
  </si>
  <si>
    <r>
      <t xml:space="preserve">4.  </t>
    </r>
    <r>
      <rPr>
        <sz val="11"/>
        <color indexed="8"/>
        <rFont val="Carlito"/>
        <family val="2"/>
      </rPr>
      <t>Ganadería, Lecherías, Granjas Avícolas</t>
    </r>
  </si>
  <si>
    <r>
      <t xml:space="preserve">5.  </t>
    </r>
    <r>
      <rPr>
        <sz val="11"/>
        <color indexed="8"/>
        <rFont val="Carlito"/>
        <family val="2"/>
      </rPr>
      <t>Pesca y actividades asociadas (incluye extracción de moluscos)</t>
    </r>
  </si>
  <si>
    <r>
      <t xml:space="preserve">6.  </t>
    </r>
    <r>
      <rPr>
        <sz val="11"/>
        <color indexed="8"/>
        <rFont val="Carlito"/>
        <family val="2"/>
      </rPr>
      <t>Construcción</t>
    </r>
  </si>
  <si>
    <r>
      <t>7.</t>
    </r>
    <r>
      <rPr>
        <b/>
        <sz val="11"/>
        <color indexed="8"/>
        <rFont val="Carlito"/>
        <family val="2"/>
      </rPr>
      <t xml:space="preserve"> </t>
    </r>
    <r>
      <rPr>
        <sz val="11"/>
        <color indexed="8"/>
        <rFont val="Carlito"/>
        <family val="2"/>
      </rPr>
      <t>Ferias del agricultor</t>
    </r>
  </si>
  <si>
    <r>
      <t xml:space="preserve">8.  </t>
    </r>
    <r>
      <rPr>
        <sz val="11"/>
        <color indexed="8"/>
        <rFont val="Carlito"/>
        <family val="2"/>
      </rPr>
      <t>Aserraderos (</t>
    </r>
    <r>
      <rPr>
        <sz val="11"/>
        <color theme="1"/>
        <rFont val="Carlito"/>
        <family val="2"/>
      </rPr>
      <t>carga y descarga, limpieza general)</t>
    </r>
  </si>
  <si>
    <r>
      <t xml:space="preserve">9.  </t>
    </r>
    <r>
      <rPr>
        <sz val="11"/>
        <color indexed="8"/>
        <rFont val="Carlito"/>
        <family val="2"/>
      </rPr>
      <t>Minas y Canteras</t>
    </r>
  </si>
  <si>
    <r>
      <t xml:space="preserve">10.  </t>
    </r>
    <r>
      <rPr>
        <sz val="11"/>
        <color indexed="8"/>
        <rFont val="Carlito"/>
        <family val="2"/>
      </rPr>
      <t>Servicios</t>
    </r>
    <r>
      <rPr>
        <sz val="11"/>
        <color theme="1"/>
        <rFont val="Carlito"/>
        <family val="2"/>
      </rPr>
      <t xml:space="preserve"> (por ejemplo jardinería, niñeras y cuidadoras, mantenimiento de casas, recolector de chatarra)</t>
    </r>
  </si>
  <si>
    <r>
      <t>11.</t>
    </r>
    <r>
      <rPr>
        <b/>
        <sz val="11"/>
        <color indexed="8"/>
        <rFont val="Carlito"/>
        <family val="2"/>
      </rPr>
      <t xml:space="preserve"> </t>
    </r>
    <r>
      <rPr>
        <sz val="11"/>
        <color rgb="FF000000"/>
        <rFont val="Carlito"/>
        <family val="2"/>
      </rPr>
      <t xml:space="preserve">Restaurantes y sodas (incluye además </t>
    </r>
    <r>
      <rPr>
        <sz val="11"/>
        <color indexed="8"/>
        <rFont val="Carlito"/>
        <family val="2"/>
      </rPr>
      <t>lugares donde se expenden bebidas alcohólicas)</t>
    </r>
  </si>
  <si>
    <r>
      <t xml:space="preserve">12. </t>
    </r>
    <r>
      <rPr>
        <sz val="11"/>
        <color indexed="8"/>
        <rFont val="Carlito"/>
        <family val="2"/>
      </rPr>
      <t>Comercio</t>
    </r>
    <r>
      <rPr>
        <sz val="11"/>
        <color theme="1"/>
        <rFont val="Carlito"/>
        <family val="2"/>
      </rPr>
      <t xml:space="preserve"> (por ejemplo pulperías, supermercados, basares)</t>
    </r>
  </si>
  <si>
    <r>
      <t xml:space="preserve">13. </t>
    </r>
    <r>
      <rPr>
        <sz val="11"/>
        <color theme="1"/>
        <rFont val="Carlito"/>
        <family val="2"/>
      </rPr>
      <t>Actividades informales ( por ejemplo ventas en vía pública, por catálogo,  en redes sociales, repartidores)</t>
    </r>
  </si>
  <si>
    <r>
      <t xml:space="preserve">14. </t>
    </r>
    <r>
      <rPr>
        <sz val="11"/>
        <color theme="1"/>
        <rFont val="Carlito"/>
        <family val="2"/>
      </rPr>
      <t>Espectáculos públicos (por ejemplo comparsas, modelaje, cantantes, animadores)</t>
    </r>
  </si>
  <si>
    <r>
      <t>15.</t>
    </r>
    <r>
      <rPr>
        <b/>
        <sz val="11"/>
        <color indexed="8"/>
        <rFont val="Carlito"/>
        <family val="2"/>
      </rPr>
      <t xml:space="preserve"> </t>
    </r>
    <r>
      <rPr>
        <sz val="11"/>
        <rFont val="Carlito"/>
        <family val="2"/>
      </rPr>
      <t>Otras (especifíquelas seguidamente)</t>
    </r>
  </si>
  <si>
    <r>
      <t xml:space="preserve">1/  Incluir a las personas estudiantes que </t>
    </r>
    <r>
      <rPr>
        <b/>
        <u/>
        <sz val="10"/>
        <rFont val="Carlito"/>
        <family val="2"/>
      </rPr>
      <t>permanecen</t>
    </r>
    <r>
      <rPr>
        <sz val="10"/>
        <rFont val="Carlito"/>
        <family val="2"/>
      </rPr>
      <t xml:space="preserve"> en el centro educativo al finalizar el curso lectivo, y que </t>
    </r>
    <r>
      <rPr>
        <b/>
        <u/>
        <sz val="10"/>
        <rFont val="Carlito"/>
        <family val="2"/>
      </rPr>
      <t>estudian y trabajan</t>
    </r>
    <r>
      <rPr>
        <sz val="10"/>
        <rFont val="Carlito"/>
        <family val="2"/>
      </rPr>
      <t xml:space="preserve"> (ambas). Esta situación puede presentarse en cualquier momento del curso lectivo.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</si>
</sst>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88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b/>
      <sz val="11"/>
      <color theme="1"/>
      <name val="Sylfaen"/>
      <family val="1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sz val="12"/>
      <color theme="1"/>
      <name val="Carlito"/>
      <family val="2"/>
    </font>
    <font>
      <b/>
      <sz val="11"/>
      <color theme="0"/>
      <name val="Carlito"/>
      <family val="2"/>
    </font>
    <font>
      <b/>
      <sz val="11"/>
      <color theme="1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color theme="1"/>
      <name val="Carlito"/>
      <family val="2"/>
    </font>
    <font>
      <b/>
      <sz val="14"/>
      <name val="Carlito"/>
      <family val="2"/>
    </font>
    <font>
      <b/>
      <u val="double"/>
      <sz val="14"/>
      <name val="Carlito"/>
      <family val="2"/>
    </font>
    <font>
      <b/>
      <vertAlign val="superscript"/>
      <sz val="14"/>
      <name val="Carlito"/>
      <family val="2"/>
    </font>
    <font>
      <b/>
      <i/>
      <sz val="12"/>
      <name val="Carlito"/>
      <family val="2"/>
    </font>
    <font>
      <b/>
      <i/>
      <sz val="14"/>
      <color indexed="8"/>
      <name val="Carlito"/>
      <family val="2"/>
    </font>
    <font>
      <b/>
      <i/>
      <sz val="10"/>
      <color indexed="8"/>
      <name val="Carlito"/>
      <family val="2"/>
    </font>
    <font>
      <b/>
      <sz val="10"/>
      <color theme="1"/>
      <name val="Carlito"/>
      <family val="2"/>
    </font>
    <font>
      <sz val="11"/>
      <color indexed="8"/>
      <name val="Carlito"/>
      <family val="2"/>
    </font>
    <font>
      <b/>
      <sz val="10"/>
      <color rgb="FFFF0000"/>
      <name val="Carlito"/>
      <family val="2"/>
    </font>
    <font>
      <b/>
      <sz val="11"/>
      <color indexed="8"/>
      <name val="Carlito"/>
      <family val="2"/>
    </font>
    <font>
      <sz val="11"/>
      <color rgb="FF000000"/>
      <name val="Carlito"/>
      <family val="2"/>
    </font>
    <font>
      <sz val="11"/>
      <name val="Carlito"/>
      <family val="2"/>
    </font>
    <font>
      <b/>
      <u/>
      <sz val="10"/>
      <name val="Carlito"/>
      <family val="2"/>
    </font>
    <font>
      <b/>
      <sz val="11"/>
      <color rgb="FFFF0000"/>
      <name val="Carlito"/>
      <family val="2"/>
    </font>
    <font>
      <sz val="11"/>
      <color rgb="FFFF0000"/>
      <name val="Carlito"/>
      <family val="2"/>
    </font>
    <font>
      <b/>
      <sz val="12"/>
      <color rgb="FFFF0000"/>
      <name val="Carlito"/>
      <family val="2"/>
    </font>
    <font>
      <sz val="10"/>
      <color theme="1"/>
      <name val="Carlito"/>
      <family val="2"/>
    </font>
    <font>
      <b/>
      <u val="double"/>
      <sz val="14"/>
      <color theme="1"/>
      <name val="Carlito"/>
      <family val="2"/>
    </font>
    <font>
      <b/>
      <vertAlign val="superscript"/>
      <sz val="14"/>
      <color theme="1"/>
      <name val="Carlito"/>
      <family val="2"/>
    </font>
    <font>
      <b/>
      <u/>
      <sz val="10"/>
      <color theme="1"/>
      <name val="Carlito"/>
      <family val="2"/>
    </font>
    <font>
      <b/>
      <i/>
      <sz val="10"/>
      <color rgb="FFFF0000"/>
      <name val="Carlito"/>
      <family val="2"/>
    </font>
    <font>
      <sz val="10"/>
      <color indexed="8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vertAlign val="superscript"/>
      <sz val="11"/>
      <name val="Carlito"/>
      <family val="2"/>
    </font>
    <font>
      <b/>
      <sz val="16"/>
      <color rgb="FF000000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sz val="12"/>
      <color rgb="FF7030A0"/>
      <name val="Carlito"/>
      <family val="2"/>
    </font>
    <font>
      <b/>
      <sz val="10"/>
      <color theme="7" tint="-0.249977111117893"/>
      <name val="Carlito"/>
      <family val="2"/>
    </font>
    <font>
      <b/>
      <i/>
      <sz val="12"/>
      <color theme="1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b/>
      <sz val="14"/>
      <color theme="0"/>
      <name val="Carlito"/>
      <family val="2"/>
    </font>
    <font>
      <b/>
      <i/>
      <sz val="10"/>
      <color rgb="FF0060A8"/>
      <name val="Carlito"/>
      <family val="2"/>
    </font>
    <font>
      <b/>
      <sz val="12"/>
      <color rgb="FF0070C0"/>
      <name val="Carlito"/>
      <family val="2"/>
    </font>
    <font>
      <sz val="11"/>
      <color rgb="FFC00000"/>
      <name val="Calibri"/>
      <family val="2"/>
      <scheme val="minor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63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DotDot">
        <color auto="1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/>
      <right style="medium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thick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/>
      <top style="thick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dotted">
        <color auto="1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slantDashDot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medium">
        <color auto="1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tted">
        <color auto="1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dashDotDot">
        <color auto="1"/>
      </top>
      <bottom style="dotted">
        <color auto="1"/>
      </bottom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93" applyNumberFormat="0" applyFill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6" applyNumberFormat="0" applyAlignment="0" applyProtection="0"/>
    <xf numFmtId="0" fontId="16" fillId="7" borderId="97" applyNumberFormat="0" applyAlignment="0" applyProtection="0"/>
    <xf numFmtId="0" fontId="17" fillId="7" borderId="96" applyNumberFormat="0" applyAlignment="0" applyProtection="0"/>
    <xf numFmtId="0" fontId="18" fillId="0" borderId="98" applyNumberFormat="0" applyFill="0" applyAlignment="0" applyProtection="0"/>
    <xf numFmtId="0" fontId="19" fillId="8" borderId="99" applyNumberFormat="0" applyAlignment="0" applyProtection="0"/>
    <xf numFmtId="0" fontId="3" fillId="0" borderId="0" applyNumberFormat="0" applyFill="0" applyBorder="0" applyAlignment="0" applyProtection="0"/>
    <xf numFmtId="0" fontId="7" fillId="9" borderId="100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01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4" fillId="0" borderId="0"/>
  </cellStyleXfs>
  <cellXfs count="606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23" fillId="0" borderId="0" xfId="0" applyFont="1"/>
    <xf numFmtId="0" fontId="6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31" fillId="0" borderId="0" xfId="0" applyFont="1" applyAlignment="1" applyProtection="1">
      <alignment horizontal="right" vertical="center" indent="1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19" xfId="0" applyFont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164" fontId="35" fillId="0" borderId="21" xfId="0" applyNumberFormat="1" applyFont="1" applyBorder="1" applyAlignment="1" applyProtection="1">
      <alignment horizontal="left" vertical="center"/>
      <protection hidden="1"/>
    </xf>
    <xf numFmtId="0" fontId="28" fillId="0" borderId="146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164" fontId="36" fillId="0" borderId="0" xfId="0" applyNumberFormat="1" applyFont="1" applyAlignment="1" applyProtection="1">
      <alignment horizontal="left" vertical="center" shrinkToFit="1"/>
      <protection hidden="1"/>
    </xf>
    <xf numFmtId="0" fontId="28" fillId="0" borderId="0" xfId="0" applyFont="1" applyAlignment="1" applyProtection="1">
      <alignment horizontal="right" vertical="center" indent="1"/>
      <protection hidden="1"/>
    </xf>
    <xf numFmtId="0" fontId="40" fillId="0" borderId="0" xfId="0" applyFont="1" applyProtection="1">
      <protection hidden="1"/>
    </xf>
    <xf numFmtId="0" fontId="26" fillId="0" borderId="0" xfId="0" applyFont="1"/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indent="4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indent="4"/>
    </xf>
    <xf numFmtId="0" fontId="31" fillId="0" borderId="12" xfId="0" applyFont="1" applyBorder="1" applyAlignment="1">
      <alignment horizontal="left" vertical="center" wrapText="1" indent="1"/>
    </xf>
    <xf numFmtId="0" fontId="50" fillId="0" borderId="115" xfId="0" applyFont="1" applyBorder="1" applyAlignment="1">
      <alignment horizontal="center" vertical="center" wrapText="1"/>
    </xf>
    <xf numFmtId="0" fontId="50" fillId="0" borderId="129" xfId="0" applyFont="1" applyBorder="1" applyAlignment="1">
      <alignment horizontal="center" vertical="center" wrapText="1"/>
    </xf>
    <xf numFmtId="0" fontId="50" fillId="0" borderId="130" xfId="0" applyFont="1" applyBorder="1" applyAlignment="1">
      <alignment horizontal="center" vertical="center" wrapText="1"/>
    </xf>
    <xf numFmtId="0" fontId="38" fillId="0" borderId="0" xfId="0" applyFont="1"/>
    <xf numFmtId="0" fontId="40" fillId="0" borderId="21" xfId="0" applyFont="1" applyBorder="1" applyAlignment="1">
      <alignment horizontal="left" vertical="center" wrapText="1" indent="2"/>
    </xf>
    <xf numFmtId="0" fontId="52" fillId="0" borderId="13" xfId="0" applyFont="1" applyBorder="1" applyAlignment="1" applyProtection="1">
      <alignment horizontal="center" wrapText="1"/>
      <protection hidden="1"/>
    </xf>
    <xf numFmtId="0" fontId="52" fillId="0" borderId="105" xfId="0" applyFont="1" applyBorder="1" applyAlignment="1" applyProtection="1">
      <alignment horizontal="center" vertical="center" wrapText="1"/>
      <protection hidden="1"/>
    </xf>
    <xf numFmtId="0" fontId="42" fillId="0" borderId="15" xfId="0" applyFont="1" applyBorder="1" applyAlignment="1" applyProtection="1">
      <alignment horizontal="center" vertical="center" wrapText="1"/>
      <protection hidden="1"/>
    </xf>
    <xf numFmtId="0" fontId="52" fillId="0" borderId="21" xfId="0" applyFont="1" applyBorder="1" applyAlignment="1" applyProtection="1">
      <alignment horizontal="center" wrapText="1"/>
      <protection hidden="1"/>
    </xf>
    <xf numFmtId="0" fontId="52" fillId="0" borderId="33" xfId="0" applyFont="1" applyBorder="1" applyAlignment="1" applyProtection="1">
      <alignment horizontal="center" vertical="center" wrapText="1"/>
      <protection hidden="1"/>
    </xf>
    <xf numFmtId="0" fontId="42" fillId="0" borderId="34" xfId="0" applyFont="1" applyBorder="1" applyAlignment="1" applyProtection="1">
      <alignment horizontal="center" vertical="center" wrapText="1"/>
      <protection hidden="1"/>
    </xf>
    <xf numFmtId="0" fontId="42" fillId="0" borderId="86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57" fillId="0" borderId="0" xfId="0" applyFont="1" applyAlignment="1" applyProtection="1">
      <alignment horizontal="center" vertical="top" wrapText="1"/>
      <protection hidden="1"/>
    </xf>
    <xf numFmtId="0" fontId="40" fillId="0" borderId="0" xfId="0" applyFont="1" applyAlignment="1" applyProtection="1">
      <alignment horizontal="left" vertical="center" wrapText="1"/>
      <protection hidden="1"/>
    </xf>
    <xf numFmtId="0" fontId="40" fillId="0" borderId="0" xfId="0" applyFont="1" applyAlignment="1" applyProtection="1">
      <alignment horizontal="left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left"/>
    </xf>
    <xf numFmtId="0" fontId="31" fillId="0" borderId="0" xfId="0" applyFont="1"/>
    <xf numFmtId="0" fontId="38" fillId="0" borderId="0" xfId="0" applyFont="1" applyAlignment="1">
      <alignment wrapText="1"/>
    </xf>
    <xf numFmtId="0" fontId="60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4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55" fillId="0" borderId="0" xfId="0" applyFont="1" applyAlignment="1">
      <alignment vertical="center"/>
    </xf>
    <xf numFmtId="0" fontId="50" fillId="0" borderId="11" xfId="0" applyFont="1" applyBorder="1" applyAlignment="1">
      <alignment horizontal="center" wrapText="1"/>
    </xf>
    <xf numFmtId="0" fontId="50" fillId="0" borderId="35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0" fillId="0" borderId="59" xfId="0" applyFont="1" applyBorder="1" applyAlignment="1">
      <alignment horizontal="center" wrapText="1"/>
    </xf>
    <xf numFmtId="3" fontId="60" fillId="0" borderId="141" xfId="0" applyNumberFormat="1" applyFont="1" applyBorder="1" applyAlignment="1">
      <alignment horizontal="center" vertical="center" wrapText="1"/>
    </xf>
    <xf numFmtId="3" fontId="60" fillId="0" borderId="142" xfId="0" applyNumberFormat="1" applyFont="1" applyBorder="1" applyAlignment="1">
      <alignment horizontal="center" vertical="center" wrapText="1"/>
    </xf>
    <xf numFmtId="3" fontId="60" fillId="0" borderId="17" xfId="0" applyNumberFormat="1" applyFont="1" applyBorder="1" applyAlignment="1">
      <alignment horizontal="center" vertical="center" wrapText="1"/>
    </xf>
    <xf numFmtId="3" fontId="60" fillId="0" borderId="143" xfId="0" applyNumberFormat="1" applyFont="1" applyBorder="1" applyAlignment="1">
      <alignment horizontal="center" vertical="center" wrapText="1"/>
    </xf>
    <xf numFmtId="3" fontId="60" fillId="0" borderId="144" xfId="0" applyNumberFormat="1" applyFont="1" applyBorder="1" applyAlignment="1">
      <alignment horizontal="center" vertical="center" wrapText="1"/>
    </xf>
    <xf numFmtId="3" fontId="60" fillId="0" borderId="15" xfId="0" applyNumberFormat="1" applyFont="1" applyBorder="1" applyAlignment="1">
      <alignment horizontal="center" vertical="center" wrapText="1"/>
    </xf>
    <xf numFmtId="3" fontId="60" fillId="0" borderId="40" xfId="0" applyNumberFormat="1" applyFont="1" applyBorder="1" applyAlignment="1">
      <alignment horizontal="center" vertical="center" wrapText="1"/>
    </xf>
    <xf numFmtId="3" fontId="60" fillId="0" borderId="0" xfId="0" applyNumberFormat="1" applyFont="1" applyAlignment="1">
      <alignment horizontal="center" vertical="center" wrapText="1"/>
    </xf>
    <xf numFmtId="3" fontId="60" fillId="0" borderId="55" xfId="0" applyNumberFormat="1" applyFont="1" applyBorder="1" applyAlignment="1">
      <alignment horizontal="center" vertical="center" wrapText="1"/>
    </xf>
    <xf numFmtId="3" fontId="60" fillId="0" borderId="34" xfId="0" applyNumberFormat="1" applyFont="1" applyBorder="1" applyAlignment="1">
      <alignment horizontal="center" vertical="center" wrapText="1"/>
    </xf>
    <xf numFmtId="3" fontId="60" fillId="0" borderId="19" xfId="0" applyNumberFormat="1" applyFont="1" applyBorder="1" applyAlignment="1">
      <alignment horizontal="center" vertical="center" wrapText="1"/>
    </xf>
    <xf numFmtId="3" fontId="60" fillId="0" borderId="21" xfId="0" applyNumberFormat="1" applyFont="1" applyBorder="1" applyAlignment="1">
      <alignment horizontal="center" vertical="center" wrapText="1"/>
    </xf>
    <xf numFmtId="3" fontId="60" fillId="0" borderId="57" xfId="0" applyNumberFormat="1" applyFont="1" applyBorder="1" applyAlignment="1">
      <alignment horizontal="center" vertical="center" wrapText="1"/>
    </xf>
    <xf numFmtId="3" fontId="60" fillId="0" borderId="46" xfId="0" applyNumberFormat="1" applyFont="1" applyBorder="1" applyAlignment="1">
      <alignment horizontal="center" vertical="center" wrapText="1"/>
    </xf>
    <xf numFmtId="3" fontId="60" fillId="0" borderId="48" xfId="0" applyNumberFormat="1" applyFont="1" applyBorder="1" applyAlignment="1">
      <alignment horizontal="center" vertical="center" wrapText="1"/>
    </xf>
    <xf numFmtId="3" fontId="60" fillId="0" borderId="44" xfId="0" applyNumberFormat="1" applyFont="1" applyBorder="1" applyAlignment="1">
      <alignment horizontal="center" vertical="center" wrapText="1"/>
    </xf>
    <xf numFmtId="3" fontId="60" fillId="0" borderId="70" xfId="0" applyNumberFormat="1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vertical="top" wrapText="1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indent="2"/>
    </xf>
    <xf numFmtId="0" fontId="55" fillId="0" borderId="0" xfId="0" applyFont="1"/>
    <xf numFmtId="0" fontId="44" fillId="0" borderId="0" xfId="0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right" vertical="center"/>
    </xf>
    <xf numFmtId="0" fontId="39" fillId="0" borderId="6" xfId="0" applyFont="1" applyBorder="1" applyAlignment="1">
      <alignment horizontal="center"/>
    </xf>
    <xf numFmtId="0" fontId="37" fillId="0" borderId="6" xfId="0" applyFont="1" applyBorder="1" applyAlignment="1">
      <alignment vertical="center"/>
    </xf>
    <xf numFmtId="0" fontId="42" fillId="2" borderId="79" xfId="0" applyFont="1" applyFill="1" applyBorder="1" applyAlignment="1" applyProtection="1">
      <alignment horizontal="center" vertical="center"/>
      <protection hidden="1"/>
    </xf>
    <xf numFmtId="0" fontId="42" fillId="2" borderId="37" xfId="0" applyFont="1" applyFill="1" applyBorder="1" applyAlignment="1" applyProtection="1">
      <alignment horizontal="center" vertical="center"/>
      <protection hidden="1"/>
    </xf>
    <xf numFmtId="0" fontId="42" fillId="2" borderId="6" xfId="0" applyFont="1" applyFill="1" applyBorder="1" applyAlignment="1" applyProtection="1">
      <alignment horizontal="center" vertical="center"/>
      <protection hidden="1"/>
    </xf>
    <xf numFmtId="0" fontId="39" fillId="0" borderId="28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42" fillId="2" borderId="82" xfId="0" applyFont="1" applyFill="1" applyBorder="1" applyAlignment="1" applyProtection="1">
      <alignment horizontal="center" vertical="center"/>
      <protection hidden="1"/>
    </xf>
    <xf numFmtId="0" fontId="42" fillId="2" borderId="40" xfId="0" applyFont="1" applyFill="1" applyBorder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/>
      <protection hidden="1"/>
    </xf>
    <xf numFmtId="0" fontId="69" fillId="0" borderId="21" xfId="0" applyFont="1" applyBorder="1" applyAlignment="1">
      <alignment horizontal="right"/>
    </xf>
    <xf numFmtId="0" fontId="69" fillId="0" borderId="44" xfId="0" applyFont="1" applyBorder="1" applyAlignment="1">
      <alignment horizontal="right"/>
    </xf>
    <xf numFmtId="0" fontId="42" fillId="0" borderId="0" xfId="0" applyFont="1" applyAlignment="1" applyProtection="1">
      <alignment horizontal="left" indent="2"/>
      <protection hidden="1"/>
    </xf>
    <xf numFmtId="0" fontId="42" fillId="0" borderId="0" xfId="0" applyFont="1" applyAlignment="1" applyProtection="1">
      <alignment horizontal="left" vertical="center" indent="2"/>
      <protection hidden="1"/>
    </xf>
    <xf numFmtId="0" fontId="66" fillId="0" borderId="0" xfId="0" applyFont="1" applyProtection="1">
      <protection hidden="1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left" indent="2"/>
    </xf>
    <xf numFmtId="0" fontId="44" fillId="0" borderId="0" xfId="0" applyFont="1" applyAlignment="1">
      <alignment horizontal="left" wrapText="1" indent="2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66" fillId="0" borderId="0" xfId="0" applyFont="1" applyAlignment="1">
      <alignment vertical="center" wrapText="1"/>
    </xf>
    <xf numFmtId="0" fontId="69" fillId="0" borderId="53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2" fillId="0" borderId="0" xfId="0" applyFont="1" applyAlignment="1">
      <alignment horizontal="left" indent="1"/>
    </xf>
    <xf numFmtId="0" fontId="66" fillId="0" borderId="0" xfId="0" applyFont="1" applyAlignment="1">
      <alignment horizontal="left" indent="3"/>
    </xf>
    <xf numFmtId="0" fontId="66" fillId="0" borderId="0" xfId="0" applyFont="1" applyAlignment="1" applyProtection="1">
      <alignment horizontal="left"/>
      <protection hidden="1"/>
    </xf>
    <xf numFmtId="0" fontId="55" fillId="0" borderId="0" xfId="0" applyFont="1" applyProtection="1">
      <protection hidden="1"/>
    </xf>
    <xf numFmtId="0" fontId="26" fillId="2" borderId="0" xfId="0" applyFont="1" applyFill="1"/>
    <xf numFmtId="0" fontId="44" fillId="0" borderId="0" xfId="0" applyFont="1" applyAlignment="1">
      <alignment horizontal="center" wrapText="1"/>
    </xf>
    <xf numFmtId="0" fontId="72" fillId="0" borderId="0" xfId="0" applyFont="1" applyAlignment="1">
      <alignment horizontal="center" vertical="center" wrapText="1"/>
    </xf>
    <xf numFmtId="0" fontId="42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/>
      <protection hidden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indent="8"/>
    </xf>
    <xf numFmtId="0" fontId="31" fillId="0" borderId="115" xfId="0" applyFont="1" applyBorder="1" applyAlignment="1">
      <alignment horizontal="center" vertical="center" wrapText="1"/>
    </xf>
    <xf numFmtId="3" fontId="42" fillId="0" borderId="15" xfId="0" applyNumberFormat="1" applyFont="1" applyBorder="1" applyAlignment="1" applyProtection="1">
      <alignment horizontal="center" vertical="center" wrapText="1"/>
      <protection hidden="1"/>
    </xf>
    <xf numFmtId="3" fontId="42" fillId="0" borderId="82" xfId="0" applyNumberFormat="1" applyFont="1" applyBorder="1" applyAlignment="1" applyProtection="1">
      <alignment horizontal="center" vertical="center" wrapText="1"/>
      <protection hidden="1"/>
    </xf>
    <xf numFmtId="3" fontId="42" fillId="0" borderId="40" xfId="0" applyNumberFormat="1" applyFont="1" applyBorder="1" applyAlignment="1" applyProtection="1">
      <alignment horizontal="center" vertical="center" wrapText="1"/>
      <protection hidden="1"/>
    </xf>
    <xf numFmtId="3" fontId="42" fillId="0" borderId="91" xfId="0" applyNumberFormat="1" applyFont="1" applyBorder="1" applyAlignment="1" applyProtection="1">
      <alignment horizontal="center" vertical="center" wrapText="1"/>
      <protection hidden="1"/>
    </xf>
    <xf numFmtId="0" fontId="73" fillId="0" borderId="33" xfId="0" applyFont="1" applyBorder="1" applyAlignment="1">
      <alignment horizontal="left" vertical="center" wrapText="1" indent="2"/>
    </xf>
    <xf numFmtId="3" fontId="42" fillId="0" borderId="34" xfId="0" applyNumberFormat="1" applyFont="1" applyBorder="1" applyAlignment="1" applyProtection="1">
      <alignment horizontal="center" vertical="center" wrapText="1"/>
      <protection hidden="1"/>
    </xf>
    <xf numFmtId="0" fontId="73" fillId="0" borderId="107" xfId="0" applyFont="1" applyBorder="1" applyAlignment="1">
      <alignment horizontal="left" vertical="center" wrapText="1" indent="2"/>
    </xf>
    <xf numFmtId="3" fontId="42" fillId="0" borderId="108" xfId="0" applyNumberFormat="1" applyFont="1" applyBorder="1" applyAlignment="1" applyProtection="1">
      <alignment horizontal="center" vertical="center" wrapText="1"/>
      <protection hidden="1"/>
    </xf>
    <xf numFmtId="3" fontId="42" fillId="0" borderId="118" xfId="0" applyNumberFormat="1" applyFont="1" applyBorder="1" applyAlignment="1" applyProtection="1">
      <alignment horizontal="center" vertical="center" wrapText="1"/>
      <protection hidden="1"/>
    </xf>
    <xf numFmtId="3" fontId="42" fillId="0" borderId="119" xfId="0" applyNumberFormat="1" applyFont="1" applyBorder="1" applyAlignment="1" applyProtection="1">
      <alignment horizontal="center" vertical="center" wrapText="1"/>
      <protection hidden="1"/>
    </xf>
    <xf numFmtId="3" fontId="42" fillId="0" borderId="120" xfId="0" applyNumberFormat="1" applyFont="1" applyBorder="1" applyAlignment="1" applyProtection="1">
      <alignment horizontal="center" vertical="center" wrapText="1"/>
      <protection hidden="1"/>
    </xf>
    <xf numFmtId="3" fontId="42" fillId="0" borderId="27" xfId="0" applyNumberFormat="1" applyFont="1" applyBorder="1" applyAlignment="1" applyProtection="1">
      <alignment horizontal="center" vertical="center" wrapText="1"/>
      <protection hidden="1"/>
    </xf>
    <xf numFmtId="0" fontId="36" fillId="0" borderId="33" xfId="0" applyFont="1" applyBorder="1" applyAlignment="1">
      <alignment horizontal="left" vertical="center" wrapText="1" indent="2"/>
    </xf>
    <xf numFmtId="3" fontId="42" fillId="0" borderId="81" xfId="0" applyNumberFormat="1" applyFont="1" applyBorder="1" applyAlignment="1" applyProtection="1">
      <alignment horizontal="center" vertical="center" wrapText="1"/>
      <protection hidden="1"/>
    </xf>
    <xf numFmtId="3" fontId="42" fillId="0" borderId="19" xfId="0" applyNumberFormat="1" applyFont="1" applyBorder="1" applyAlignment="1" applyProtection="1">
      <alignment horizontal="center" vertical="center" wrapText="1"/>
      <protection hidden="1"/>
    </xf>
    <xf numFmtId="3" fontId="42" fillId="0" borderId="20" xfId="0" applyNumberFormat="1" applyFont="1" applyBorder="1" applyAlignment="1" applyProtection="1">
      <alignment horizontal="center" vertical="center" wrapText="1"/>
      <protection hidden="1"/>
    </xf>
    <xf numFmtId="0" fontId="28" fillId="0" borderId="112" xfId="0" applyFont="1" applyBorder="1" applyAlignment="1">
      <alignment horizontal="left" vertical="center" wrapText="1" indent="4"/>
    </xf>
    <xf numFmtId="3" fontId="42" fillId="0" borderId="86" xfId="0" applyNumberFormat="1" applyFont="1" applyBorder="1" applyAlignment="1" applyProtection="1">
      <alignment horizontal="center" vertical="center" wrapText="1"/>
      <protection hidden="1"/>
    </xf>
    <xf numFmtId="0" fontId="28" fillId="0" borderId="107" xfId="0" applyFont="1" applyBorder="1" applyAlignment="1">
      <alignment horizontal="left" vertical="center" wrapText="1" indent="4"/>
    </xf>
    <xf numFmtId="0" fontId="66" fillId="0" borderId="121" xfId="0" applyFont="1" applyBorder="1" applyAlignment="1">
      <alignment horizontal="left" vertical="center" wrapText="1"/>
    </xf>
    <xf numFmtId="3" fontId="42" fillId="0" borderId="122" xfId="0" applyNumberFormat="1" applyFont="1" applyBorder="1" applyAlignment="1" applyProtection="1">
      <alignment horizontal="center" vertical="center" wrapText="1"/>
      <protection hidden="1"/>
    </xf>
    <xf numFmtId="3" fontId="42" fillId="0" borderId="123" xfId="0" applyNumberFormat="1" applyFont="1" applyBorder="1" applyAlignment="1" applyProtection="1">
      <alignment horizontal="center" vertical="center" wrapText="1"/>
      <protection hidden="1"/>
    </xf>
    <xf numFmtId="3" fontId="42" fillId="0" borderId="124" xfId="0" applyNumberFormat="1" applyFont="1" applyBorder="1" applyAlignment="1" applyProtection="1">
      <alignment horizontal="center" vertical="center" wrapText="1"/>
      <protection hidden="1"/>
    </xf>
    <xf numFmtId="3" fontId="42" fillId="0" borderId="125" xfId="0" applyNumberFormat="1" applyFont="1" applyBorder="1" applyAlignment="1" applyProtection="1">
      <alignment horizontal="center" vertical="center" wrapText="1"/>
      <protection hidden="1"/>
    </xf>
    <xf numFmtId="0" fontId="36" fillId="0" borderId="121" xfId="0" applyFont="1" applyBorder="1" applyAlignment="1">
      <alignment horizontal="left" vertical="center" wrapText="1" indent="2"/>
    </xf>
    <xf numFmtId="0" fontId="36" fillId="0" borderId="32" xfId="0" applyFont="1" applyBorder="1" applyAlignment="1">
      <alignment horizontal="left" vertical="center" wrapText="1" indent="2"/>
    </xf>
    <xf numFmtId="0" fontId="36" fillId="0" borderId="107" xfId="0" applyFont="1" applyBorder="1" applyAlignment="1">
      <alignment horizontal="left" vertical="center" wrapText="1" indent="2"/>
    </xf>
    <xf numFmtId="0" fontId="40" fillId="0" borderId="32" xfId="0" applyFont="1" applyBorder="1" applyAlignment="1">
      <alignment horizontal="left" vertical="center" wrapText="1"/>
    </xf>
    <xf numFmtId="0" fontId="73" fillId="0" borderId="121" xfId="0" applyFont="1" applyBorder="1" applyAlignment="1">
      <alignment horizontal="left" vertical="center" wrapText="1" indent="2"/>
    </xf>
    <xf numFmtId="0" fontId="73" fillId="0" borderId="45" xfId="0" applyFont="1" applyBorder="1" applyAlignment="1">
      <alignment horizontal="left" vertical="center" wrapText="1" indent="2"/>
    </xf>
    <xf numFmtId="3" fontId="42" fillId="0" borderId="46" xfId="0" applyNumberFormat="1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>
      <alignment horizontal="justify"/>
    </xf>
    <xf numFmtId="3" fontId="28" fillId="0" borderId="0" xfId="0" applyNumberFormat="1" applyFont="1"/>
    <xf numFmtId="0" fontId="40" fillId="0" borderId="0" xfId="0" applyFont="1"/>
    <xf numFmtId="0" fontId="31" fillId="0" borderId="0" xfId="0" applyFont="1" applyAlignment="1">
      <alignment horizontal="justify"/>
    </xf>
    <xf numFmtId="0" fontId="55" fillId="0" borderId="0" xfId="0" applyFont="1" applyAlignment="1" applyProtection="1">
      <alignment horizontal="left" vertical="center" indent="2"/>
      <protection hidden="1"/>
    </xf>
    <xf numFmtId="0" fontId="26" fillId="0" borderId="0" xfId="0" applyFont="1" applyProtection="1">
      <protection hidden="1"/>
    </xf>
    <xf numFmtId="0" fontId="44" fillId="0" borderId="0" xfId="0" applyFont="1" applyAlignment="1" applyProtection="1">
      <alignment horizontal="left"/>
      <protection hidden="1"/>
    </xf>
    <xf numFmtId="0" fontId="44" fillId="0" borderId="0" xfId="0" applyFont="1" applyAlignment="1" applyProtection="1">
      <alignment horizontal="left" indent="4"/>
      <protection hidden="1"/>
    </xf>
    <xf numFmtId="0" fontId="44" fillId="0" borderId="0" xfId="0" applyFont="1" applyProtection="1">
      <protection hidden="1"/>
    </xf>
    <xf numFmtId="0" fontId="37" fillId="0" borderId="13" xfId="0" applyFont="1" applyBorder="1" applyAlignment="1" applyProtection="1">
      <alignment vertical="center" wrapText="1"/>
      <protection hidden="1"/>
    </xf>
    <xf numFmtId="0" fontId="69" fillId="0" borderId="154" xfId="0" applyFont="1" applyBorder="1" applyAlignment="1" applyProtection="1">
      <alignment horizontal="center" vertical="center" wrapText="1"/>
      <protection hidden="1"/>
    </xf>
    <xf numFmtId="0" fontId="69" fillId="0" borderId="155" xfId="0" applyFont="1" applyBorder="1" applyAlignment="1" applyProtection="1">
      <alignment horizontal="center" vertical="center" wrapText="1"/>
      <protection hidden="1"/>
    </xf>
    <xf numFmtId="0" fontId="69" fillId="0" borderId="156" xfId="0" applyFont="1" applyBorder="1" applyAlignment="1" applyProtection="1">
      <alignment horizontal="center" vertical="center" wrapText="1"/>
      <protection hidden="1"/>
    </xf>
    <xf numFmtId="0" fontId="69" fillId="0" borderId="157" xfId="0" applyFont="1" applyBorder="1" applyAlignment="1" applyProtection="1">
      <alignment horizontal="center" vertical="center" wrapText="1"/>
      <protection hidden="1"/>
    </xf>
    <xf numFmtId="3" fontId="42" fillId="0" borderId="9" xfId="0" applyNumberFormat="1" applyFont="1" applyBorder="1" applyAlignment="1" applyProtection="1">
      <alignment horizontal="center" vertical="center" wrapText="1"/>
      <protection hidden="1"/>
    </xf>
    <xf numFmtId="3" fontId="42" fillId="0" borderId="79" xfId="0" applyNumberFormat="1" applyFont="1" applyBorder="1" applyAlignment="1" applyProtection="1">
      <alignment horizontal="center" vertical="center" wrapText="1"/>
      <protection hidden="1"/>
    </xf>
    <xf numFmtId="3" fontId="42" fillId="0" borderId="37" xfId="0" applyNumberFormat="1" applyFont="1" applyBorder="1" applyAlignment="1" applyProtection="1">
      <alignment horizontal="center" vertical="center" wrapText="1"/>
      <protection hidden="1"/>
    </xf>
    <xf numFmtId="3" fontId="42" fillId="0" borderId="113" xfId="0" applyNumberFormat="1" applyFont="1" applyBorder="1" applyAlignment="1" applyProtection="1">
      <alignment horizontal="center" vertical="center" wrapText="1"/>
      <protection hidden="1"/>
    </xf>
    <xf numFmtId="3" fontId="42" fillId="0" borderId="158" xfId="0" applyNumberFormat="1" applyFont="1" applyBorder="1" applyAlignment="1" applyProtection="1">
      <alignment horizontal="center" vertical="center" wrapText="1"/>
      <protection hidden="1"/>
    </xf>
    <xf numFmtId="0" fontId="57" fillId="0" borderId="0" xfId="0" applyFont="1" applyAlignment="1" applyProtection="1">
      <alignment horizontal="left" vertical="center"/>
      <protection hidden="1"/>
    </xf>
    <xf numFmtId="3" fontId="42" fillId="0" borderId="152" xfId="0" applyNumberFormat="1" applyFont="1" applyBorder="1" applyAlignment="1" applyProtection="1">
      <alignment horizontal="center" vertical="center" wrapText="1"/>
      <protection hidden="1"/>
    </xf>
    <xf numFmtId="0" fontId="66" fillId="0" borderId="0" xfId="0" applyFont="1" applyAlignment="1" applyProtection="1">
      <alignment horizontal="center" vertical="center" wrapText="1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37" fillId="0" borderId="12" xfId="0" applyFont="1" applyBorder="1" applyAlignment="1" applyProtection="1">
      <alignment horizontal="left" vertical="center" wrapText="1" indent="1"/>
      <protection hidden="1"/>
    </xf>
    <xf numFmtId="0" fontId="37" fillId="0" borderId="148" xfId="0" applyFont="1" applyBorder="1" applyAlignment="1" applyProtection="1">
      <alignment horizontal="center" vertical="center" wrapText="1"/>
      <protection hidden="1"/>
    </xf>
    <xf numFmtId="3" fontId="42" fillId="0" borderId="149" xfId="0" applyNumberFormat="1" applyFont="1" applyBorder="1" applyAlignment="1" applyProtection="1">
      <alignment horizontal="center" vertical="center" wrapText="1"/>
      <protection hidden="1"/>
    </xf>
    <xf numFmtId="3" fontId="42" fillId="0" borderId="6" xfId="0" applyNumberFormat="1" applyFont="1" applyBorder="1" applyAlignment="1" applyProtection="1">
      <alignment horizontal="center" vertical="center" wrapText="1"/>
      <protection hidden="1"/>
    </xf>
    <xf numFmtId="3" fontId="42" fillId="0" borderId="150" xfId="0" applyNumberFormat="1" applyFont="1" applyBorder="1" applyAlignment="1" applyProtection="1">
      <alignment horizontal="center" vertical="center" wrapText="1"/>
      <protection hidden="1"/>
    </xf>
    <xf numFmtId="3" fontId="42" fillId="0" borderId="151" xfId="0" applyNumberFormat="1" applyFont="1" applyBorder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>
      <alignment horizontal="center" vertical="center" wrapText="1"/>
    </xf>
    <xf numFmtId="0" fontId="66" fillId="0" borderId="135" xfId="0" applyFont="1" applyBorder="1" applyAlignment="1" applyProtection="1">
      <alignment vertical="center"/>
      <protection hidden="1"/>
    </xf>
    <xf numFmtId="3" fontId="42" fillId="0" borderId="8" xfId="0" applyNumberFormat="1" applyFont="1" applyBorder="1" applyAlignment="1" applyProtection="1">
      <alignment horizontal="center" vertical="center" wrapText="1"/>
      <protection hidden="1"/>
    </xf>
    <xf numFmtId="3" fontId="42" fillId="0" borderId="136" xfId="0" applyNumberFormat="1" applyFont="1" applyBorder="1" applyAlignment="1" applyProtection="1">
      <alignment horizontal="center" vertical="center" wrapText="1"/>
      <protection hidden="1"/>
    </xf>
    <xf numFmtId="0" fontId="55" fillId="0" borderId="137" xfId="0" applyFont="1" applyBorder="1" applyAlignment="1" applyProtection="1">
      <alignment horizontal="right" vertical="center"/>
      <protection hidden="1"/>
    </xf>
    <xf numFmtId="3" fontId="42" fillId="0" borderId="138" xfId="0" applyNumberFormat="1" applyFont="1" applyBorder="1" applyAlignment="1" applyProtection="1">
      <alignment horizontal="center" vertical="center" wrapText="1"/>
      <protection hidden="1"/>
    </xf>
    <xf numFmtId="0" fontId="55" fillId="0" borderId="139" xfId="0" applyFont="1" applyBorder="1" applyAlignment="1" applyProtection="1">
      <alignment horizontal="right" vertical="center"/>
      <protection hidden="1"/>
    </xf>
    <xf numFmtId="0" fontId="28" fillId="0" borderId="16" xfId="0" applyFont="1" applyBorder="1" applyAlignment="1" applyProtection="1">
      <alignment horizontal="center" vertical="center"/>
      <protection locked="0"/>
    </xf>
    <xf numFmtId="3" fontId="42" fillId="0" borderId="16" xfId="0" applyNumberFormat="1" applyFont="1" applyBorder="1" applyAlignment="1" applyProtection="1">
      <alignment horizontal="center" vertical="center" wrapText="1"/>
      <protection hidden="1"/>
    </xf>
    <xf numFmtId="3" fontId="42" fillId="0" borderId="140" xfId="0" applyNumberFormat="1" applyFont="1" applyBorder="1" applyAlignment="1" applyProtection="1">
      <alignment horizontal="center" vertical="center" wrapText="1"/>
      <protection hidden="1"/>
    </xf>
    <xf numFmtId="0" fontId="57" fillId="0" borderId="28" xfId="0" applyFont="1" applyBorder="1" applyAlignment="1">
      <alignment vertical="center"/>
    </xf>
    <xf numFmtId="0" fontId="43" fillId="0" borderId="0" xfId="0" applyFont="1" applyAlignment="1">
      <alignment horizontal="left" indent="13"/>
    </xf>
    <xf numFmtId="0" fontId="50" fillId="0" borderId="31" xfId="0" applyFont="1" applyBorder="1" applyAlignment="1">
      <alignment horizontal="center" wrapText="1"/>
    </xf>
    <xf numFmtId="0" fontId="50" fillId="0" borderId="60" xfId="0" applyFont="1" applyBorder="1" applyAlignment="1">
      <alignment horizontal="center" wrapText="1"/>
    </xf>
    <xf numFmtId="0" fontId="50" fillId="0" borderId="54" xfId="0" applyFont="1" applyBorder="1" applyAlignment="1">
      <alignment horizontal="center" wrapText="1"/>
    </xf>
    <xf numFmtId="0" fontId="50" fillId="0" borderId="47" xfId="0" applyFont="1" applyBorder="1" applyAlignment="1">
      <alignment horizontal="center" wrapText="1"/>
    </xf>
    <xf numFmtId="0" fontId="37" fillId="0" borderId="0" xfId="0" applyFont="1" applyAlignment="1">
      <alignment horizontal="left" vertical="center"/>
    </xf>
    <xf numFmtId="0" fontId="60" fillId="0" borderId="15" xfId="0" applyFont="1" applyBorder="1" applyAlignment="1" applyProtection="1">
      <alignment horizontal="center" vertical="center" wrapText="1"/>
      <protection hidden="1"/>
    </xf>
    <xf numFmtId="3" fontId="60" fillId="0" borderId="40" xfId="0" applyNumberFormat="1" applyFont="1" applyBorder="1" applyAlignment="1" applyProtection="1">
      <alignment horizontal="center" vertical="center" wrapText="1"/>
      <protection hidden="1"/>
    </xf>
    <xf numFmtId="0" fontId="60" fillId="0" borderId="0" xfId="0" applyFont="1" applyAlignment="1" applyProtection="1">
      <alignment horizontal="center" vertical="center" wrapText="1"/>
      <protection hidden="1"/>
    </xf>
    <xf numFmtId="3" fontId="42" fillId="0" borderId="57" xfId="0" applyNumberFormat="1" applyFont="1" applyBorder="1" applyAlignment="1" applyProtection="1">
      <alignment horizontal="center" vertical="center" wrapText="1"/>
      <protection hidden="1"/>
    </xf>
    <xf numFmtId="0" fontId="60" fillId="0" borderId="62" xfId="0" applyFont="1" applyBorder="1" applyAlignment="1" applyProtection="1">
      <alignment horizontal="center" vertical="center" wrapText="1"/>
      <protection hidden="1"/>
    </xf>
    <xf numFmtId="0" fontId="36" fillId="0" borderId="21" xfId="0" applyFont="1" applyBorder="1" applyAlignment="1">
      <alignment horizontal="left" vertical="center" wrapText="1" indent="3"/>
    </xf>
    <xf numFmtId="3" fontId="42" fillId="0" borderId="21" xfId="0" applyNumberFormat="1" applyFont="1" applyBorder="1" applyAlignment="1" applyProtection="1">
      <alignment horizontal="center" vertical="center" wrapText="1"/>
      <protection hidden="1"/>
    </xf>
    <xf numFmtId="0" fontId="36" fillId="0" borderId="106" xfId="0" applyFont="1" applyBorder="1" applyAlignment="1">
      <alignment horizontal="left" vertical="center" wrapText="1" indent="3"/>
    </xf>
    <xf numFmtId="3" fontId="42" fillId="0" borderId="109" xfId="0" applyNumberFormat="1" applyFont="1" applyBorder="1" applyAlignment="1" applyProtection="1">
      <alignment horizontal="center" vertical="center" wrapText="1"/>
      <protection hidden="1"/>
    </xf>
    <xf numFmtId="3" fontId="42" fillId="0" borderId="106" xfId="0" applyNumberFormat="1" applyFont="1" applyBorder="1" applyAlignment="1" applyProtection="1">
      <alignment horizontal="center" vertical="center" wrapText="1"/>
      <protection hidden="1"/>
    </xf>
    <xf numFmtId="3" fontId="42" fillId="0" borderId="110" xfId="0" applyNumberFormat="1" applyFont="1" applyBorder="1" applyAlignment="1" applyProtection="1">
      <alignment horizontal="center" vertical="center" wrapText="1"/>
      <protection hidden="1"/>
    </xf>
    <xf numFmtId="3" fontId="42" fillId="0" borderId="102" xfId="0" applyNumberFormat="1" applyFont="1" applyBorder="1" applyAlignment="1" applyProtection="1">
      <alignment horizontal="center" vertical="center" wrapText="1"/>
      <protection hidden="1"/>
    </xf>
    <xf numFmtId="0" fontId="36" fillId="0" borderId="23" xfId="0" applyFont="1" applyBorder="1" applyAlignment="1">
      <alignment horizontal="left" vertical="center" indent="3"/>
    </xf>
    <xf numFmtId="0" fontId="57" fillId="0" borderId="0" xfId="0" applyFont="1" applyAlignment="1">
      <alignment horizontal="left"/>
    </xf>
    <xf numFmtId="0" fontId="43" fillId="0" borderId="0" xfId="0" applyFont="1" applyAlignment="1">
      <alignment horizontal="left" indent="7"/>
    </xf>
    <xf numFmtId="0" fontId="43" fillId="0" borderId="0" xfId="0" applyFont="1"/>
    <xf numFmtId="0" fontId="43" fillId="0" borderId="11" xfId="0" applyFont="1" applyBorder="1"/>
    <xf numFmtId="0" fontId="50" fillId="0" borderId="104" xfId="0" applyFont="1" applyBorder="1" applyAlignment="1">
      <alignment horizontal="center" wrapText="1"/>
    </xf>
    <xf numFmtId="3" fontId="42" fillId="0" borderId="50" xfId="0" applyNumberFormat="1" applyFont="1" applyBorder="1" applyAlignment="1" applyProtection="1">
      <alignment horizontal="center" vertical="center" shrinkToFit="1"/>
      <protection hidden="1"/>
    </xf>
    <xf numFmtId="3" fontId="42" fillId="0" borderId="40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3" fontId="42" fillId="0" borderId="34" xfId="0" applyNumberFormat="1" applyFont="1" applyBorder="1" applyAlignment="1" applyProtection="1">
      <alignment horizontal="center" vertical="center" shrinkToFit="1"/>
      <protection hidden="1"/>
    </xf>
    <xf numFmtId="3" fontId="42" fillId="0" borderId="19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46" xfId="0" applyNumberFormat="1" applyFont="1" applyBorder="1" applyAlignment="1" applyProtection="1">
      <alignment horizontal="center" vertical="center" shrinkToFit="1"/>
      <protection hidden="1"/>
    </xf>
    <xf numFmtId="3" fontId="42" fillId="0" borderId="48" xfId="0" applyNumberFormat="1" applyFont="1" applyBorder="1" applyAlignment="1" applyProtection="1">
      <alignment horizontal="center" vertical="center" shrinkToFit="1"/>
      <protection hidden="1"/>
    </xf>
    <xf numFmtId="3" fontId="42" fillId="0" borderId="44" xfId="0" applyNumberFormat="1" applyFont="1" applyBorder="1" applyAlignment="1" applyProtection="1">
      <alignment horizontal="center" vertical="center" shrinkToFit="1"/>
      <protection hidden="1"/>
    </xf>
    <xf numFmtId="3" fontId="42" fillId="0" borderId="70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>
      <alignment horizontal="left" indent="10"/>
    </xf>
    <xf numFmtId="3" fontId="42" fillId="0" borderId="15" xfId="0" applyNumberFormat="1" applyFont="1" applyBorder="1" applyAlignment="1" applyProtection="1">
      <alignment horizontal="center" vertical="center" shrinkToFit="1"/>
      <protection hidden="1"/>
    </xf>
    <xf numFmtId="3" fontId="42" fillId="0" borderId="31" xfId="0" applyNumberFormat="1" applyFont="1" applyBorder="1" applyAlignment="1" applyProtection="1">
      <alignment horizontal="center" vertical="center" shrinkToFit="1"/>
      <protection hidden="1"/>
    </xf>
    <xf numFmtId="3" fontId="42" fillId="0" borderId="41" xfId="0" applyNumberFormat="1" applyFont="1" applyBorder="1" applyAlignment="1" applyProtection="1">
      <alignment horizontal="center" vertical="center" shrinkToFit="1"/>
      <protection hidden="1"/>
    </xf>
    <xf numFmtId="3" fontId="42" fillId="0" borderId="11" xfId="0" applyNumberFormat="1" applyFont="1" applyBorder="1" applyAlignment="1" applyProtection="1">
      <alignment horizontal="center" vertical="center" shrinkToFit="1"/>
      <protection hidden="1"/>
    </xf>
    <xf numFmtId="3" fontId="42" fillId="0" borderId="53" xfId="0" applyNumberFormat="1" applyFont="1" applyBorder="1" applyAlignment="1" applyProtection="1">
      <alignment horizontal="center" vertical="center" shrinkToFit="1"/>
      <protection hidden="1"/>
    </xf>
    <xf numFmtId="0" fontId="43" fillId="0" borderId="0" xfId="0" applyFont="1" applyAlignment="1">
      <alignment horizontal="left" indent="19"/>
    </xf>
    <xf numFmtId="3" fontId="42" fillId="0" borderId="72" xfId="0" applyNumberFormat="1" applyFont="1" applyBorder="1" applyAlignment="1" applyProtection="1">
      <alignment horizontal="center" vertical="center" shrinkToFit="1"/>
      <protection hidden="1"/>
    </xf>
    <xf numFmtId="3" fontId="42" fillId="0" borderId="43" xfId="0" applyNumberFormat="1" applyFont="1" applyBorder="1" applyAlignment="1" applyProtection="1">
      <alignment horizontal="center" vertical="center" shrinkToFit="1"/>
      <protection hidden="1"/>
    </xf>
    <xf numFmtId="3" fontId="42" fillId="0" borderId="69" xfId="0" applyNumberFormat="1" applyFont="1" applyBorder="1" applyAlignment="1" applyProtection="1">
      <alignment horizontal="center" vertical="center" shrinkToFit="1"/>
      <protection hidden="1"/>
    </xf>
    <xf numFmtId="3" fontId="42" fillId="0" borderId="73" xfId="0" applyNumberFormat="1" applyFont="1" applyBorder="1" applyAlignment="1" applyProtection="1">
      <alignment horizontal="center" vertical="center" shrinkToFit="1"/>
      <protection hidden="1"/>
    </xf>
    <xf numFmtId="3" fontId="42" fillId="0" borderId="58" xfId="0" applyNumberFormat="1" applyFont="1" applyBorder="1" applyAlignment="1" applyProtection="1">
      <alignment horizontal="center" vertical="center" shrinkToFit="1"/>
      <protection hidden="1"/>
    </xf>
    <xf numFmtId="3" fontId="42" fillId="0" borderId="84" xfId="0" applyNumberFormat="1" applyFont="1" applyBorder="1" applyAlignment="1" applyProtection="1">
      <alignment horizontal="center" vertical="center" shrinkToFit="1"/>
      <protection hidden="1"/>
    </xf>
    <xf numFmtId="3" fontId="42" fillId="0" borderId="23" xfId="0" applyNumberFormat="1" applyFont="1" applyBorder="1" applyAlignment="1" applyProtection="1">
      <alignment horizontal="center" vertical="center" shrinkToFit="1"/>
      <protection hidden="1"/>
    </xf>
    <xf numFmtId="3" fontId="42" fillId="0" borderId="85" xfId="0" applyNumberFormat="1" applyFont="1" applyBorder="1" applyAlignment="1" applyProtection="1">
      <alignment horizontal="center" vertical="center" shrinkToFit="1"/>
      <protection hidden="1"/>
    </xf>
    <xf numFmtId="3" fontId="42" fillId="0" borderId="71" xfId="0" applyNumberFormat="1" applyFont="1" applyBorder="1" applyAlignment="1" applyProtection="1">
      <alignment horizontal="center" vertical="center" shrinkToFit="1"/>
      <protection hidden="1"/>
    </xf>
    <xf numFmtId="0" fontId="40" fillId="0" borderId="0" xfId="0" applyFont="1" applyAlignment="1" applyProtection="1">
      <alignment horizontal="justify"/>
      <protection hidden="1"/>
    </xf>
    <xf numFmtId="0" fontId="76" fillId="0" borderId="28" xfId="0" applyFont="1" applyBorder="1" applyAlignment="1" applyProtection="1">
      <alignment vertical="center"/>
      <protection hidden="1"/>
    </xf>
    <xf numFmtId="0" fontId="28" fillId="0" borderId="0" xfId="0" applyFont="1" applyAlignment="1">
      <alignment horizontal="left" indent="11"/>
    </xf>
    <xf numFmtId="3" fontId="42" fillId="0" borderId="86" xfId="0" applyNumberFormat="1" applyFont="1" applyBorder="1" applyAlignment="1" applyProtection="1">
      <alignment horizontal="center" vertical="center" shrinkToFit="1"/>
      <protection hidden="1"/>
    </xf>
    <xf numFmtId="3" fontId="42" fillId="0" borderId="75" xfId="0" applyNumberFormat="1" applyFont="1" applyBorder="1" applyAlignment="1" applyProtection="1">
      <alignment horizontal="center" vertical="center" shrinkToFit="1"/>
      <protection hidden="1"/>
    </xf>
    <xf numFmtId="0" fontId="31" fillId="0" borderId="0" xfId="0" applyFont="1" applyAlignment="1">
      <alignment horizontal="left" vertical="center" wrapText="1" indent="2"/>
    </xf>
    <xf numFmtId="3" fontId="57" fillId="0" borderId="0" xfId="0" applyNumberFormat="1" applyFont="1" applyAlignment="1" applyProtection="1">
      <alignment horizontal="center" vertical="center" wrapText="1"/>
      <protection hidden="1"/>
    </xf>
    <xf numFmtId="3" fontId="77" fillId="0" borderId="0" xfId="0" applyNumberFormat="1" applyFont="1" applyAlignment="1" applyProtection="1">
      <alignment horizontal="center" vertical="center" wrapText="1"/>
      <protection hidden="1"/>
    </xf>
    <xf numFmtId="0" fontId="78" fillId="0" borderId="0" xfId="0" applyFont="1" applyAlignment="1">
      <alignment wrapText="1"/>
    </xf>
    <xf numFmtId="0" fontId="59" fillId="0" borderId="28" xfId="0" applyFont="1" applyBorder="1" applyAlignment="1" applyProtection="1">
      <alignment vertical="center" wrapText="1"/>
      <protection hidden="1"/>
    </xf>
    <xf numFmtId="0" fontId="59" fillId="0" borderId="0" xfId="0" applyFont="1" applyAlignment="1" applyProtection="1">
      <alignment horizontal="center" wrapText="1"/>
      <protection hidden="1"/>
    </xf>
    <xf numFmtId="0" fontId="28" fillId="0" borderId="0" xfId="0" applyFont="1" applyAlignment="1">
      <alignment horizontal="left" indent="16"/>
    </xf>
    <xf numFmtId="0" fontId="31" fillId="0" borderId="6" xfId="0" applyFont="1" applyBorder="1" applyAlignment="1">
      <alignment horizontal="left" vertical="center" wrapText="1"/>
    </xf>
    <xf numFmtId="3" fontId="42" fillId="0" borderId="9" xfId="0" applyNumberFormat="1" applyFont="1" applyBorder="1" applyAlignment="1" applyProtection="1">
      <alignment horizontal="center" vertical="center" shrinkToFit="1"/>
      <protection hidden="1"/>
    </xf>
    <xf numFmtId="3" fontId="42" fillId="0" borderId="37" xfId="0" applyNumberFormat="1" applyFont="1" applyBorder="1" applyAlignment="1" applyProtection="1">
      <alignment horizontal="center" vertical="center" shrinkToFit="1"/>
      <protection hidden="1"/>
    </xf>
    <xf numFmtId="3" fontId="42" fillId="0" borderId="6" xfId="0" applyNumberFormat="1" applyFont="1" applyBorder="1" applyAlignment="1" applyProtection="1">
      <alignment horizontal="center" vertical="center" shrinkToFit="1"/>
      <protection hidden="1"/>
    </xf>
    <xf numFmtId="3" fontId="42" fillId="0" borderId="63" xfId="0" applyNumberFormat="1" applyFont="1" applyBorder="1" applyAlignment="1" applyProtection="1">
      <alignment horizontal="center" vertical="center" shrinkToFit="1"/>
      <protection hidden="1"/>
    </xf>
    <xf numFmtId="0" fontId="55" fillId="0" borderId="105" xfId="0" quotePrefix="1" applyFont="1" applyBorder="1" applyAlignment="1">
      <alignment horizontal="left" vertical="center" wrapText="1" indent="2"/>
    </xf>
    <xf numFmtId="3" fontId="42" fillId="0" borderId="7" xfId="0" applyNumberFormat="1" applyFont="1" applyBorder="1" applyAlignment="1" applyProtection="1">
      <alignment horizontal="center" vertical="center" shrinkToFit="1"/>
      <protection hidden="1"/>
    </xf>
    <xf numFmtId="0" fontId="55" fillId="0" borderId="33" xfId="0" quotePrefix="1" applyFont="1" applyBorder="1" applyAlignment="1">
      <alignment horizontal="left" vertical="center" wrapText="1" indent="2"/>
    </xf>
    <xf numFmtId="0" fontId="55" fillId="0" borderId="147" xfId="0" quotePrefix="1" applyFont="1" applyBorder="1" applyAlignment="1">
      <alignment horizontal="left" vertical="center" wrapText="1" indent="2"/>
    </xf>
    <xf numFmtId="3" fontId="42" fillId="0" borderId="10" xfId="0" applyNumberFormat="1" applyFont="1" applyBorder="1" applyAlignment="1" applyProtection="1">
      <alignment horizontal="center" vertical="center" shrinkToFit="1"/>
      <protection hidden="1"/>
    </xf>
    <xf numFmtId="3" fontId="42" fillId="0" borderId="38" xfId="0" applyNumberFormat="1" applyFont="1" applyBorder="1" applyAlignment="1" applyProtection="1">
      <alignment horizontal="center" vertical="center" shrinkToFit="1"/>
      <protection hidden="1"/>
    </xf>
    <xf numFmtId="3" fontId="42" fillId="0" borderId="1" xfId="0" applyNumberFormat="1" applyFont="1" applyBorder="1" applyAlignment="1" applyProtection="1">
      <alignment horizontal="center" vertical="center" shrinkToFit="1"/>
      <protection hidden="1"/>
    </xf>
    <xf numFmtId="3" fontId="42" fillId="0" borderId="65" xfId="0" applyNumberFormat="1" applyFont="1" applyBorder="1" applyAlignment="1" applyProtection="1">
      <alignment horizontal="center" vertical="center" shrinkToFit="1"/>
      <protection hidden="1"/>
    </xf>
    <xf numFmtId="3" fontId="42" fillId="0" borderId="36" xfId="0" applyNumberFormat="1" applyFont="1" applyBorder="1" applyAlignment="1" applyProtection="1">
      <alignment horizontal="center" vertical="center" shrinkToFit="1"/>
      <protection hidden="1"/>
    </xf>
    <xf numFmtId="3" fontId="42" fillId="0" borderId="39" xfId="0" applyNumberFormat="1" applyFont="1" applyBorder="1" applyAlignment="1" applyProtection="1">
      <alignment horizontal="center" vertical="center" shrinkToFit="1"/>
      <protection hidden="1"/>
    </xf>
    <xf numFmtId="3" fontId="42" fillId="0" borderId="14" xfId="0" applyNumberFormat="1" applyFont="1" applyBorder="1" applyAlignment="1" applyProtection="1">
      <alignment horizontal="center" vertical="center" shrinkToFit="1"/>
      <protection hidden="1"/>
    </xf>
    <xf numFmtId="3" fontId="42" fillId="0" borderId="67" xfId="0" applyNumberFormat="1" applyFont="1" applyBorder="1" applyAlignment="1" applyProtection="1">
      <alignment horizontal="center" vertical="center" shrinkToFit="1"/>
      <protection hidden="1"/>
    </xf>
    <xf numFmtId="3" fontId="42" fillId="0" borderId="68" xfId="0" applyNumberFormat="1" applyFont="1" applyBorder="1" applyAlignment="1" applyProtection="1">
      <alignment horizontal="center" vertical="center" shrinkToFit="1"/>
      <protection hidden="1"/>
    </xf>
    <xf numFmtId="0" fontId="42" fillId="0" borderId="13" xfId="0" applyFont="1" applyBorder="1" applyAlignment="1" applyProtection="1">
      <alignment vertical="center"/>
      <protection hidden="1"/>
    </xf>
    <xf numFmtId="3" fontId="52" fillId="0" borderId="0" xfId="0" applyNumberFormat="1" applyFont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58" fillId="0" borderId="0" xfId="0" applyFont="1" applyAlignment="1" applyProtection="1">
      <alignment horizontal="left" vertical="center" wrapText="1" indent="2"/>
      <protection hidden="1"/>
    </xf>
    <xf numFmtId="0" fontId="79" fillId="0" borderId="0" xfId="0" applyFont="1"/>
    <xf numFmtId="0" fontId="80" fillId="0" borderId="0" xfId="0" applyFont="1" applyAlignment="1">
      <alignment wrapText="1"/>
    </xf>
    <xf numFmtId="0" fontId="81" fillId="0" borderId="0" xfId="0" applyFont="1"/>
    <xf numFmtId="0" fontId="81" fillId="0" borderId="0" xfId="0" quotePrefix="1" applyFont="1"/>
    <xf numFmtId="49" fontId="32" fillId="36" borderId="19" xfId="0" applyNumberFormat="1" applyFont="1" applyFill="1" applyBorder="1" applyAlignment="1" applyProtection="1">
      <alignment horizontal="left" vertical="center"/>
      <protection locked="0"/>
    </xf>
    <xf numFmtId="0" fontId="32" fillId="36" borderId="19" xfId="0" applyFont="1" applyFill="1" applyBorder="1" applyAlignment="1" applyProtection="1">
      <alignment vertical="center" shrinkToFit="1"/>
      <protection locked="0"/>
    </xf>
    <xf numFmtId="164" fontId="35" fillId="36" borderId="19" xfId="0" applyNumberFormat="1" applyFont="1" applyFill="1" applyBorder="1" applyAlignment="1" applyProtection="1">
      <alignment horizontal="left" vertical="center"/>
      <protection locked="0"/>
    </xf>
    <xf numFmtId="0" fontId="35" fillId="36" borderId="19" xfId="0" applyFont="1" applyFill="1" applyBorder="1" applyAlignment="1" applyProtection="1">
      <alignment vertical="center" shrinkToFit="1"/>
      <protection locked="0"/>
    </xf>
    <xf numFmtId="0" fontId="35" fillId="36" borderId="19" xfId="0" applyFont="1" applyFill="1" applyBorder="1" applyAlignment="1" applyProtection="1">
      <alignment vertical="center"/>
      <protection locked="0"/>
    </xf>
    <xf numFmtId="49" fontId="35" fillId="36" borderId="19" xfId="0" applyNumberFormat="1" applyFont="1" applyFill="1" applyBorder="1" applyAlignment="1" applyProtection="1">
      <alignment vertical="center"/>
      <protection locked="0"/>
    </xf>
    <xf numFmtId="0" fontId="35" fillId="36" borderId="19" xfId="0" applyFont="1" applyFill="1" applyBorder="1" applyAlignment="1" applyProtection="1">
      <alignment horizontal="left" vertical="center"/>
      <protection locked="0"/>
    </xf>
    <xf numFmtId="0" fontId="31" fillId="0" borderId="161" xfId="0" applyFont="1" applyBorder="1" applyAlignment="1">
      <alignment horizontal="left" vertical="center" wrapText="1"/>
    </xf>
    <xf numFmtId="0" fontId="38" fillId="0" borderId="30" xfId="0" applyFont="1" applyBorder="1" applyAlignment="1">
      <alignment horizontal="left" vertical="center" wrapText="1" indent="2"/>
    </xf>
    <xf numFmtId="0" fontId="38" fillId="0" borderId="45" xfId="0" applyFont="1" applyBorder="1" applyAlignment="1">
      <alignment horizontal="left" vertical="center" wrapText="1" indent="2"/>
    </xf>
    <xf numFmtId="3" fontId="42" fillId="36" borderId="37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4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8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3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8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0" xfId="0" applyNumberFormat="1" applyFont="1" applyFill="1" applyAlignment="1" applyProtection="1">
      <alignment horizontal="center" vertical="center" shrinkToFit="1"/>
      <protection locked="0"/>
    </xf>
    <xf numFmtId="3" fontId="42" fillId="36" borderId="2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8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4" xfId="0" applyNumberFormat="1" applyFont="1" applyFill="1" applyBorder="1" applyAlignment="1" applyProtection="1">
      <alignment horizontal="center" vertical="center" shrinkToFit="1"/>
      <protection locked="0"/>
    </xf>
    <xf numFmtId="0" fontId="55" fillId="0" borderId="30" xfId="0" applyFont="1" applyBorder="1" applyAlignment="1">
      <alignment horizontal="left" vertical="center" wrapText="1" indent="2"/>
    </xf>
    <xf numFmtId="0" fontId="55" fillId="0" borderId="23" xfId="0" applyFont="1" applyBorder="1" applyAlignment="1">
      <alignment horizontal="left" vertical="center" wrapText="1" indent="2"/>
    </xf>
    <xf numFmtId="0" fontId="55" fillId="0" borderId="21" xfId="0" applyFont="1" applyBorder="1" applyAlignment="1">
      <alignment horizontal="left" vertical="center" wrapText="1" indent="2"/>
    </xf>
    <xf numFmtId="0" fontId="55" fillId="0" borderId="44" xfId="0" applyFont="1" applyBorder="1" applyAlignment="1">
      <alignment horizontal="left" vertical="center" wrapText="1" indent="2"/>
    </xf>
    <xf numFmtId="0" fontId="28" fillId="0" borderId="7" xfId="0" applyFont="1" applyBorder="1" applyAlignment="1">
      <alignment horizontal="left" vertical="center" wrapText="1" indent="2"/>
    </xf>
    <xf numFmtId="0" fontId="28" fillId="0" borderId="21" xfId="0" applyFont="1" applyBorder="1" applyAlignment="1">
      <alignment horizontal="left" vertical="center" wrapText="1" indent="2"/>
    </xf>
    <xf numFmtId="0" fontId="28" fillId="0" borderId="11" xfId="0" applyFont="1" applyBorder="1" applyAlignment="1">
      <alignment horizontal="left" vertical="center" wrapText="1" indent="2"/>
    </xf>
    <xf numFmtId="0" fontId="55" fillId="0" borderId="0" xfId="0" applyFont="1" applyAlignment="1">
      <alignment horizontal="left" vertical="center" wrapText="1" indent="1"/>
    </xf>
    <xf numFmtId="0" fontId="55" fillId="0" borderId="33" xfId="0" applyFont="1" applyBorder="1" applyAlignment="1" applyProtection="1">
      <alignment horizontal="center" vertical="center" wrapText="1"/>
      <protection hidden="1"/>
    </xf>
    <xf numFmtId="0" fontId="55" fillId="0" borderId="11" xfId="0" applyFont="1" applyBorder="1" applyAlignment="1" applyProtection="1">
      <alignment horizontal="center" vertical="center" wrapText="1"/>
      <protection hidden="1"/>
    </xf>
    <xf numFmtId="0" fontId="55" fillId="0" borderId="44" xfId="0" applyFont="1" applyBorder="1" applyAlignment="1" applyProtection="1">
      <alignment horizontal="center" vertical="center" wrapText="1"/>
      <protection hidden="1"/>
    </xf>
    <xf numFmtId="0" fontId="42" fillId="0" borderId="21" xfId="0" applyFont="1" applyBorder="1" applyAlignment="1">
      <alignment horizontal="left" vertical="center" wrapText="1"/>
    </xf>
    <xf numFmtId="0" fontId="39" fillId="0" borderId="21" xfId="0" applyFont="1" applyBorder="1" applyAlignment="1">
      <alignment horizontal="center"/>
    </xf>
    <xf numFmtId="0" fontId="42" fillId="0" borderId="58" xfId="0" applyFont="1" applyBorder="1" applyAlignment="1">
      <alignment vertical="center" wrapText="1"/>
    </xf>
    <xf numFmtId="0" fontId="28" fillId="0" borderId="21" xfId="0" applyFont="1" applyBorder="1" applyAlignment="1">
      <alignment horizontal="left" vertical="center" indent="1"/>
    </xf>
    <xf numFmtId="0" fontId="28" fillId="0" borderId="44" xfId="0" applyFont="1" applyBorder="1" applyAlignment="1">
      <alignment horizontal="left" vertical="center" indent="1"/>
    </xf>
    <xf numFmtId="0" fontId="44" fillId="0" borderId="0" xfId="0" applyFont="1" applyAlignment="1">
      <alignment horizontal="left" vertical="center" indent="3"/>
    </xf>
    <xf numFmtId="0" fontId="44" fillId="0" borderId="0" xfId="0" applyFont="1" applyAlignment="1">
      <alignment vertical="center" wrapText="1"/>
    </xf>
    <xf numFmtId="0" fontId="40" fillId="36" borderId="23" xfId="0" applyFont="1" applyFill="1" applyBorder="1" applyAlignment="1" applyProtection="1">
      <alignment horizontal="left" vertical="center" wrapText="1" indent="1"/>
      <protection locked="0"/>
    </xf>
    <xf numFmtId="0" fontId="42" fillId="36" borderId="75" xfId="0" applyFont="1" applyFill="1" applyBorder="1" applyAlignment="1" applyProtection="1">
      <alignment horizontal="center" vertical="center" wrapText="1"/>
      <protection locked="0"/>
    </xf>
    <xf numFmtId="0" fontId="42" fillId="36" borderId="23" xfId="0" applyFont="1" applyFill="1" applyBorder="1" applyAlignment="1" applyProtection="1">
      <alignment horizontal="center" vertical="center" wrapText="1"/>
      <protection locked="0"/>
    </xf>
    <xf numFmtId="0" fontId="42" fillId="36" borderId="40" xfId="0" applyFont="1" applyFill="1" applyBorder="1" applyAlignment="1" applyProtection="1">
      <alignment horizontal="center" vertical="center" wrapText="1"/>
      <protection locked="0"/>
    </xf>
    <xf numFmtId="0" fontId="42" fillId="36" borderId="0" xfId="0" applyFont="1" applyFill="1" applyAlignment="1" applyProtection="1">
      <alignment horizontal="center" vertical="center" wrapText="1"/>
      <protection locked="0"/>
    </xf>
    <xf numFmtId="0" fontId="42" fillId="36" borderId="19" xfId="0" applyFont="1" applyFill="1" applyBorder="1" applyAlignment="1" applyProtection="1">
      <alignment horizontal="center" vertical="center" wrapText="1"/>
      <protection locked="0"/>
    </xf>
    <xf numFmtId="0" fontId="42" fillId="36" borderId="21" xfId="0" applyFont="1" applyFill="1" applyBorder="1" applyAlignment="1" applyProtection="1">
      <alignment horizontal="center" vertical="center" wrapText="1"/>
      <protection locked="0"/>
    </xf>
    <xf numFmtId="3" fontId="60" fillId="36" borderId="40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62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19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58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48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71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20" xfId="0" applyNumberFormat="1" applyFont="1" applyFill="1" applyBorder="1" applyAlignment="1" applyProtection="1">
      <alignment horizontal="center" vertical="center" wrapText="1"/>
      <protection locked="0"/>
    </xf>
    <xf numFmtId="3" fontId="60" fillId="36" borderId="76" xfId="0" applyNumberFormat="1" applyFont="1" applyFill="1" applyBorder="1" applyAlignment="1" applyProtection="1">
      <alignment horizontal="center" vertical="center" wrapText="1"/>
      <protection locked="0"/>
    </xf>
    <xf numFmtId="0" fontId="42" fillId="36" borderId="58" xfId="0" applyFont="1" applyFill="1" applyBorder="1" applyAlignment="1" applyProtection="1">
      <alignment horizontal="left" vertical="center" shrinkToFit="1"/>
      <protection locked="0"/>
    </xf>
    <xf numFmtId="0" fontId="42" fillId="36" borderId="81" xfId="0" applyFont="1" applyFill="1" applyBorder="1" applyAlignment="1" applyProtection="1">
      <alignment horizontal="center" vertical="center"/>
      <protection locked="0"/>
    </xf>
    <xf numFmtId="0" fontId="42" fillId="36" borderId="19" xfId="0" applyFont="1" applyFill="1" applyBorder="1" applyAlignment="1" applyProtection="1">
      <alignment horizontal="center" vertical="center"/>
      <protection locked="0"/>
    </xf>
    <xf numFmtId="0" fontId="42" fillId="36" borderId="21" xfId="0" applyFont="1" applyFill="1" applyBorder="1" applyAlignment="1" applyProtection="1">
      <alignment horizontal="center" vertical="center"/>
      <protection locked="0"/>
    </xf>
    <xf numFmtId="0" fontId="42" fillId="36" borderId="21" xfId="0" applyFont="1" applyFill="1" applyBorder="1" applyAlignment="1" applyProtection="1">
      <alignment horizontal="left" vertical="center" shrinkToFit="1"/>
      <protection locked="0"/>
    </xf>
    <xf numFmtId="0" fontId="42" fillId="36" borderId="44" xfId="0" applyFont="1" applyFill="1" applyBorder="1" applyAlignment="1" applyProtection="1">
      <alignment horizontal="left" vertical="center" shrinkToFit="1"/>
      <protection locked="0"/>
    </xf>
    <xf numFmtId="0" fontId="42" fillId="36" borderId="83" xfId="0" applyFont="1" applyFill="1" applyBorder="1" applyAlignment="1" applyProtection="1">
      <alignment horizontal="center" vertical="center"/>
      <protection locked="0"/>
    </xf>
    <xf numFmtId="0" fontId="42" fillId="36" borderId="48" xfId="0" applyFont="1" applyFill="1" applyBorder="1" applyAlignment="1" applyProtection="1">
      <alignment horizontal="center" vertical="center"/>
      <protection locked="0"/>
    </xf>
    <xf numFmtId="0" fontId="42" fillId="36" borderId="44" xfId="0" applyFont="1" applyFill="1" applyBorder="1" applyAlignment="1" applyProtection="1">
      <alignment horizontal="center" vertical="center"/>
      <protection locked="0"/>
    </xf>
    <xf numFmtId="0" fontId="42" fillId="36" borderId="119" xfId="0" applyFont="1" applyFill="1" applyBorder="1" applyAlignment="1" applyProtection="1">
      <alignment horizontal="center" vertical="center"/>
      <protection locked="0"/>
    </xf>
    <xf numFmtId="0" fontId="42" fillId="36" borderId="120" xfId="0" applyFont="1" applyFill="1" applyBorder="1" applyAlignment="1" applyProtection="1">
      <alignment horizontal="center" vertical="center"/>
      <protection locked="0"/>
    </xf>
    <xf numFmtId="0" fontId="42" fillId="36" borderId="28" xfId="0" applyFont="1" applyFill="1" applyBorder="1" applyAlignment="1" applyProtection="1">
      <alignment horizontal="center" vertical="center"/>
      <protection locked="0"/>
    </xf>
    <xf numFmtId="0" fontId="55" fillId="36" borderId="19" xfId="0" applyFont="1" applyFill="1" applyBorder="1" applyAlignment="1" applyProtection="1">
      <alignment horizontal="center" vertical="center"/>
      <protection locked="0"/>
    </xf>
    <xf numFmtId="0" fontId="55" fillId="36" borderId="102" xfId="0" applyFont="1" applyFill="1" applyBorder="1" applyAlignment="1" applyProtection="1">
      <alignment horizontal="center" vertical="center" wrapText="1"/>
      <protection locked="0"/>
    </xf>
    <xf numFmtId="0" fontId="55" fillId="36" borderId="133" xfId="0" applyFont="1" applyFill="1" applyBorder="1" applyAlignment="1" applyProtection="1">
      <alignment horizontal="center" vertical="center" wrapText="1"/>
      <protection locked="0"/>
    </xf>
    <xf numFmtId="0" fontId="55" fillId="36" borderId="120" xfId="0" applyFont="1" applyFill="1" applyBorder="1" applyAlignment="1" applyProtection="1">
      <alignment horizontal="center" vertical="center" wrapText="1"/>
      <protection locked="0"/>
    </xf>
    <xf numFmtId="0" fontId="55" fillId="36" borderId="27" xfId="0" applyFont="1" applyFill="1" applyBorder="1" applyAlignment="1" applyProtection="1">
      <alignment horizontal="center" vertical="center" wrapText="1"/>
      <protection locked="0"/>
    </xf>
    <xf numFmtId="0" fontId="55" fillId="36" borderId="19" xfId="0" applyFont="1" applyFill="1" applyBorder="1" applyAlignment="1" applyProtection="1">
      <alignment horizontal="center" vertical="center" wrapText="1"/>
      <protection locked="0"/>
    </xf>
    <xf numFmtId="0" fontId="55" fillId="36" borderId="20" xfId="0" applyFont="1" applyFill="1" applyBorder="1" applyAlignment="1" applyProtection="1">
      <alignment horizontal="center" vertical="center" wrapText="1"/>
      <protection locked="0"/>
    </xf>
    <xf numFmtId="0" fontId="55" fillId="36" borderId="41" xfId="0" applyFont="1" applyFill="1" applyBorder="1" applyAlignment="1" applyProtection="1">
      <alignment horizontal="center" vertical="center" wrapText="1"/>
      <protection locked="0"/>
    </xf>
    <xf numFmtId="0" fontId="55" fillId="36" borderId="114" xfId="0" applyFont="1" applyFill="1" applyBorder="1" applyAlignment="1" applyProtection="1">
      <alignment horizontal="center" vertical="center" wrapText="1"/>
      <protection locked="0"/>
    </xf>
    <xf numFmtId="3" fontId="42" fillId="36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9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20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16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17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92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75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22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23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24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125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48" xfId="0" applyNumberFormat="1" applyFont="1" applyFill="1" applyBorder="1" applyAlignment="1" applyProtection="1">
      <alignment horizontal="center" vertical="center" wrapText="1"/>
      <protection locked="0" hidden="1"/>
    </xf>
    <xf numFmtId="3" fontId="42" fillId="36" borderId="76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81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9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59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78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41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14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60" xfId="0" applyNumberFormat="1" applyFont="1" applyFill="1" applyBorder="1" applyAlignment="1" applyProtection="1">
      <alignment horizontal="center" vertical="center" wrapText="1"/>
      <protection locked="0"/>
    </xf>
    <xf numFmtId="0" fontId="28" fillId="36" borderId="19" xfId="0" applyFont="1" applyFill="1" applyBorder="1" applyAlignment="1" applyProtection="1">
      <alignment horizontal="center" vertical="center"/>
      <protection locked="0"/>
    </xf>
    <xf numFmtId="3" fontId="42" fillId="36" borderId="80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32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21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44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58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09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11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106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4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3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4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5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1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91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2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6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89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90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75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22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87" xfId="0" applyNumberFormat="1" applyFont="1" applyFill="1" applyBorder="1" applyAlignment="1" applyProtection="1">
      <alignment horizontal="center" vertical="center" shrinkToFit="1"/>
      <protection locked="0"/>
    </xf>
    <xf numFmtId="3" fontId="42" fillId="36" borderId="88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13" xfId="0" applyFont="1" applyBorder="1" applyAlignment="1" applyProtection="1">
      <alignment horizontal="justify"/>
      <protection hidden="1"/>
    </xf>
    <xf numFmtId="0" fontId="28" fillId="0" borderId="13" xfId="0" applyFont="1" applyBorder="1" applyProtection="1">
      <protection hidden="1"/>
    </xf>
    <xf numFmtId="0" fontId="57" fillId="0" borderId="13" xfId="0" applyFont="1" applyBorder="1" applyAlignment="1" applyProtection="1">
      <alignment horizontal="left"/>
      <protection hidden="1"/>
    </xf>
    <xf numFmtId="0" fontId="55" fillId="0" borderId="33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85" fillId="34" borderId="0" xfId="0" quotePrefix="1" applyFont="1" applyFill="1"/>
    <xf numFmtId="0" fontId="55" fillId="0" borderId="11" xfId="0" applyFont="1" applyBorder="1" applyAlignment="1">
      <alignment horizontal="left" vertical="center" wrapText="1" indent="1"/>
    </xf>
    <xf numFmtId="0" fontId="83" fillId="0" borderId="11" xfId="0" applyFont="1" applyBorder="1" applyAlignment="1" applyProtection="1">
      <alignment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3" fontId="42" fillId="0" borderId="75" xfId="0" applyNumberFormat="1" applyFont="1" applyBorder="1" applyAlignment="1" applyProtection="1">
      <alignment horizontal="center" vertical="center" wrapText="1"/>
      <protection hidden="1"/>
    </xf>
    <xf numFmtId="3" fontId="42" fillId="0" borderId="23" xfId="0" applyNumberFormat="1" applyFont="1" applyBorder="1" applyAlignment="1" applyProtection="1">
      <alignment horizontal="center" vertical="center" wrapText="1"/>
      <protection hidden="1"/>
    </xf>
    <xf numFmtId="3" fontId="42" fillId="0" borderId="84" xfId="0" applyNumberFormat="1" applyFont="1" applyBorder="1" applyAlignment="1" applyProtection="1">
      <alignment horizontal="center" vertical="center" wrapText="1"/>
      <protection hidden="1"/>
    </xf>
    <xf numFmtId="3" fontId="42" fillId="36" borderId="75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85" xfId="0" applyNumberFormat="1" applyFont="1" applyFill="1" applyBorder="1" applyAlignment="1" applyProtection="1">
      <alignment horizontal="center" vertical="center" wrapText="1"/>
      <protection locked="0"/>
    </xf>
    <xf numFmtId="3" fontId="42" fillId="36" borderId="2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0" applyFont="1" applyBorder="1"/>
    <xf numFmtId="0" fontId="57" fillId="0" borderId="13" xfId="0" applyFont="1" applyBorder="1" applyAlignment="1">
      <alignment horizontal="left"/>
    </xf>
    <xf numFmtId="0" fontId="36" fillId="0" borderId="23" xfId="0" applyFont="1" applyBorder="1" applyAlignment="1">
      <alignment horizontal="left" vertical="center" wrapText="1" indent="3"/>
    </xf>
    <xf numFmtId="0" fontId="37" fillId="0" borderId="162" xfId="0" applyFont="1" applyBorder="1" applyAlignment="1">
      <alignment horizontal="left" vertical="center"/>
    </xf>
    <xf numFmtId="0" fontId="83" fillId="0" borderId="0" xfId="0" applyFont="1" applyAlignment="1" applyProtection="1">
      <alignment vertical="center"/>
      <protection hidden="1"/>
    </xf>
    <xf numFmtId="0" fontId="31" fillId="0" borderId="134" xfId="0" applyFont="1" applyBorder="1" applyAlignment="1">
      <alignment horizontal="center" vertical="center"/>
    </xf>
    <xf numFmtId="0" fontId="31" fillId="0" borderId="129" xfId="0" applyFont="1" applyBorder="1" applyAlignment="1">
      <alignment horizontal="center" vertical="center"/>
    </xf>
    <xf numFmtId="0" fontId="31" fillId="0" borderId="145" xfId="0" applyFont="1" applyBorder="1" applyAlignment="1">
      <alignment horizontal="center" vertical="center"/>
    </xf>
    <xf numFmtId="0" fontId="50" fillId="0" borderId="153" xfId="0" applyFont="1" applyBorder="1" applyAlignment="1">
      <alignment horizontal="center" vertical="center"/>
    </xf>
    <xf numFmtId="0" fontId="50" fillId="0" borderId="154" xfId="0" applyFont="1" applyBorder="1" applyAlignment="1">
      <alignment horizontal="center" vertical="center"/>
    </xf>
    <xf numFmtId="0" fontId="50" fillId="0" borderId="155" xfId="0" applyFont="1" applyBorder="1" applyAlignment="1">
      <alignment horizontal="center" vertical="center"/>
    </xf>
    <xf numFmtId="0" fontId="37" fillId="0" borderId="6" xfId="0" applyFont="1" applyBorder="1" applyAlignment="1" applyProtection="1">
      <alignment horizontal="left" vertical="center" wrapText="1" indent="2"/>
      <protection hidden="1"/>
    </xf>
    <xf numFmtId="0" fontId="31" fillId="0" borderId="17" xfId="0" applyFont="1" applyBorder="1" applyAlignment="1">
      <alignment horizontal="left" vertical="center" wrapText="1"/>
    </xf>
    <xf numFmtId="0" fontId="58" fillId="0" borderId="0" xfId="0" applyFont="1"/>
    <xf numFmtId="0" fontId="66" fillId="0" borderId="0" xfId="0" applyFont="1" applyAlignment="1" applyProtection="1">
      <alignment horizontal="left" indent="2"/>
      <protection hidden="1"/>
    </xf>
    <xf numFmtId="0" fontId="44" fillId="0" borderId="0" xfId="0" applyFont="1" applyAlignment="1" applyProtection="1">
      <alignment horizontal="left" wrapText="1" indent="2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vertical="center" wrapText="1"/>
      <protection hidden="1"/>
    </xf>
    <xf numFmtId="16" fontId="39" fillId="0" borderId="0" xfId="0" applyNumberFormat="1" applyFont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left" vertical="center" wrapText="1" indent="4"/>
      <protection hidden="1"/>
    </xf>
    <xf numFmtId="0" fontId="52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55" fillId="0" borderId="0" xfId="0" applyFont="1" applyAlignment="1" applyProtection="1">
      <alignment horizontal="left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42" fillId="0" borderId="28" xfId="0" applyFont="1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left" vertical="center"/>
      <protection hidden="1"/>
    </xf>
    <xf numFmtId="0" fontId="69" fillId="0" borderId="0" xfId="0" applyFont="1" applyAlignment="1" applyProtection="1">
      <alignment horizontal="center"/>
      <protection hidden="1"/>
    </xf>
    <xf numFmtId="0" fontId="42" fillId="0" borderId="19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69" fillId="0" borderId="0" xfId="0" applyFont="1" applyAlignment="1" applyProtection="1">
      <alignment horizontal="right" indent="1"/>
      <protection hidden="1"/>
    </xf>
    <xf numFmtId="0" fontId="55" fillId="0" borderId="119" xfId="0" applyFont="1" applyBorder="1" applyAlignment="1" applyProtection="1">
      <alignment horizontal="center" vertical="center" wrapText="1"/>
      <protection hidden="1"/>
    </xf>
    <xf numFmtId="0" fontId="55" fillId="0" borderId="78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left" wrapText="1"/>
      <protection hidden="1"/>
    </xf>
    <xf numFmtId="0" fontId="42" fillId="0" borderId="19" xfId="0" applyFont="1" applyBorder="1" applyAlignment="1" applyProtection="1">
      <alignment horizontal="center" vertical="center" wrapText="1"/>
      <protection hidden="1"/>
    </xf>
    <xf numFmtId="0" fontId="42" fillId="0" borderId="20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left"/>
      <protection hidden="1"/>
    </xf>
    <xf numFmtId="0" fontId="31" fillId="0" borderId="0" xfId="0" applyFont="1" applyProtection="1">
      <protection hidden="1"/>
    </xf>
    <xf numFmtId="0" fontId="38" fillId="0" borderId="0" xfId="0" applyFont="1" applyAlignment="1" applyProtection="1">
      <alignment wrapText="1"/>
      <protection hidden="1"/>
    </xf>
    <xf numFmtId="0" fontId="2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28" xfId="0" applyFont="1" applyBorder="1" applyAlignment="1" applyProtection="1">
      <alignment horizontal="center" vertical="center" wrapText="1"/>
      <protection hidden="1"/>
    </xf>
    <xf numFmtId="0" fontId="82" fillId="35" borderId="75" xfId="0" applyFont="1" applyFill="1" applyBorder="1" applyAlignment="1" applyProtection="1">
      <alignment horizontal="center" vertical="center" wrapText="1" shrinkToFit="1"/>
      <protection hidden="1"/>
    </xf>
    <xf numFmtId="0" fontId="82" fillId="35" borderId="120" xfId="0" applyFont="1" applyFill="1" applyBorder="1" applyAlignment="1" applyProtection="1">
      <alignment horizontal="center" vertical="center" wrapText="1" shrinkToFit="1"/>
      <protection hidden="1"/>
    </xf>
    <xf numFmtId="0" fontId="41" fillId="0" borderId="22" xfId="0" applyFont="1" applyBorder="1" applyAlignment="1" applyProtection="1">
      <alignment horizontal="left" vertical="center" wrapText="1"/>
      <protection hidden="1"/>
    </xf>
    <xf numFmtId="0" fontId="41" fillId="0" borderId="23" xfId="0" applyFont="1" applyBorder="1" applyAlignment="1" applyProtection="1">
      <alignment horizontal="left" vertical="center" wrapText="1"/>
      <protection hidden="1"/>
    </xf>
    <xf numFmtId="0" fontId="41" fillId="0" borderId="24" xfId="0" applyFont="1" applyBorder="1" applyAlignment="1" applyProtection="1">
      <alignment horizontal="left" vertical="center" wrapText="1"/>
      <protection hidden="1"/>
    </xf>
    <xf numFmtId="0" fontId="41" fillId="0" borderId="25" xfId="0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1" fillId="0" borderId="26" xfId="0" applyFont="1" applyBorder="1" applyAlignment="1" applyProtection="1">
      <alignment horizontal="left" vertical="center" wrapText="1"/>
      <protection hidden="1"/>
    </xf>
    <xf numFmtId="0" fontId="41" fillId="0" borderId="27" xfId="0" applyFont="1" applyBorder="1" applyAlignment="1" applyProtection="1">
      <alignment horizontal="left" vertical="center" wrapText="1"/>
      <protection hidden="1"/>
    </xf>
    <xf numFmtId="0" fontId="41" fillId="0" borderId="28" xfId="0" applyFont="1" applyBorder="1" applyAlignment="1" applyProtection="1">
      <alignment horizontal="left" vertical="center" wrapText="1"/>
      <protection hidden="1"/>
    </xf>
    <xf numFmtId="0" fontId="41" fillId="0" borderId="29" xfId="0" applyFont="1" applyBorder="1" applyAlignment="1" applyProtection="1">
      <alignment horizontal="left" vertical="center" wrapText="1"/>
      <protection hidden="1"/>
    </xf>
    <xf numFmtId="0" fontId="59" fillId="0" borderId="0" xfId="0" applyFont="1" applyAlignment="1" applyProtection="1">
      <alignment horizontal="center" vertical="center" wrapText="1"/>
      <protection hidden="1"/>
    </xf>
    <xf numFmtId="0" fontId="28" fillId="36" borderId="22" xfId="0" applyFont="1" applyFill="1" applyBorder="1" applyAlignment="1" applyProtection="1">
      <alignment horizontal="left" vertical="top" wrapText="1"/>
      <protection locked="0"/>
    </xf>
    <xf numFmtId="0" fontId="28" fillId="36" borderId="23" xfId="0" applyFont="1" applyFill="1" applyBorder="1" applyAlignment="1" applyProtection="1">
      <alignment horizontal="left" vertical="top" wrapText="1"/>
      <protection locked="0"/>
    </xf>
    <xf numFmtId="0" fontId="28" fillId="36" borderId="24" xfId="0" applyFont="1" applyFill="1" applyBorder="1" applyAlignment="1" applyProtection="1">
      <alignment horizontal="left" vertical="top" wrapText="1"/>
      <protection locked="0"/>
    </xf>
    <xf numFmtId="0" fontId="28" fillId="36" borderId="25" xfId="0" applyFont="1" applyFill="1" applyBorder="1" applyAlignment="1" applyProtection="1">
      <alignment horizontal="left" vertical="top" wrapText="1"/>
      <protection locked="0"/>
    </xf>
    <xf numFmtId="0" fontId="28" fillId="36" borderId="0" xfId="0" applyFont="1" applyFill="1" applyAlignment="1" applyProtection="1">
      <alignment horizontal="left" vertical="top" wrapText="1"/>
      <protection locked="0"/>
    </xf>
    <xf numFmtId="0" fontId="28" fillId="36" borderId="26" xfId="0" applyFont="1" applyFill="1" applyBorder="1" applyAlignment="1" applyProtection="1">
      <alignment horizontal="left" vertical="top" wrapText="1"/>
      <protection locked="0"/>
    </xf>
    <xf numFmtId="0" fontId="28" fillId="36" borderId="27" xfId="0" applyFont="1" applyFill="1" applyBorder="1" applyAlignment="1" applyProtection="1">
      <alignment horizontal="left" vertical="top" wrapText="1"/>
      <protection locked="0"/>
    </xf>
    <xf numFmtId="0" fontId="28" fillId="36" borderId="28" xfId="0" applyFont="1" applyFill="1" applyBorder="1" applyAlignment="1" applyProtection="1">
      <alignment horizontal="left" vertical="top" wrapText="1"/>
      <protection locked="0"/>
    </xf>
    <xf numFmtId="0" fontId="28" fillId="36" borderId="29" xfId="0" applyFont="1" applyFill="1" applyBorder="1" applyAlignment="1" applyProtection="1">
      <alignment horizontal="left" vertical="top" wrapText="1"/>
      <protection locked="0"/>
    </xf>
    <xf numFmtId="0" fontId="31" fillId="0" borderId="5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3" xfId="0" applyFont="1" applyBorder="1" applyAlignment="1">
      <alignment horizontal="left" vertical="center" wrapText="1" indent="1"/>
    </xf>
    <xf numFmtId="0" fontId="31" fillId="0" borderId="4" xfId="0" applyFont="1" applyBorder="1" applyAlignment="1">
      <alignment horizontal="center" vertical="center" wrapText="1"/>
    </xf>
    <xf numFmtId="0" fontId="84" fillId="0" borderId="13" xfId="0" applyFont="1" applyBorder="1" applyAlignment="1" applyProtection="1">
      <alignment horizontal="center" vertical="center" wrapText="1"/>
      <protection hidden="1"/>
    </xf>
    <xf numFmtId="0" fontId="84" fillId="0" borderId="0" xfId="0" applyFont="1" applyAlignment="1" applyProtection="1">
      <alignment horizontal="center" vertical="center" wrapText="1"/>
      <protection hidden="1"/>
    </xf>
    <xf numFmtId="3" fontId="42" fillId="0" borderId="84" xfId="0" applyNumberFormat="1" applyFont="1" applyBorder="1" applyAlignment="1" applyProtection="1">
      <alignment horizontal="center" vertical="center" shrinkToFit="1"/>
      <protection hidden="1"/>
    </xf>
    <xf numFmtId="3" fontId="42" fillId="0" borderId="23" xfId="0" applyNumberFormat="1" applyFont="1" applyBorder="1" applyAlignment="1" applyProtection="1">
      <alignment horizontal="center" vertical="center" shrinkToFit="1"/>
      <protection hidden="1"/>
    </xf>
    <xf numFmtId="3" fontId="42" fillId="0" borderId="85" xfId="0" applyNumberFormat="1" applyFont="1" applyBorder="1" applyAlignment="1" applyProtection="1">
      <alignment horizontal="center" vertical="center" shrinkToFit="1"/>
      <protection hidden="1"/>
    </xf>
    <xf numFmtId="3" fontId="42" fillId="0" borderId="55" xfId="0" applyNumberFormat="1" applyFont="1" applyBorder="1" applyAlignment="1" applyProtection="1">
      <alignment horizontal="center" vertical="center" shrinkToFit="1"/>
      <protection hidden="1"/>
    </xf>
    <xf numFmtId="3" fontId="42" fillId="0" borderId="0" xfId="0" applyNumberFormat="1" applyFont="1" applyAlignment="1" applyProtection="1">
      <alignment horizontal="center" vertical="center" shrinkToFit="1"/>
      <protection hidden="1"/>
    </xf>
    <xf numFmtId="3" fontId="42" fillId="0" borderId="62" xfId="0" applyNumberFormat="1" applyFont="1" applyBorder="1" applyAlignment="1" applyProtection="1">
      <alignment horizontal="center" vertical="center" shrinkToFit="1"/>
      <protection hidden="1"/>
    </xf>
    <xf numFmtId="3" fontId="42" fillId="0" borderId="102" xfId="0" applyNumberFormat="1" applyFont="1" applyBorder="1" applyAlignment="1" applyProtection="1">
      <alignment horizontal="center" vertical="center" shrinkToFit="1"/>
      <protection hidden="1"/>
    </xf>
    <xf numFmtId="3" fontId="42" fillId="0" borderId="28" xfId="0" applyNumberFormat="1" applyFont="1" applyBorder="1" applyAlignment="1" applyProtection="1">
      <alignment horizontal="center" vertical="center" shrinkToFit="1"/>
      <protection hidden="1"/>
    </xf>
    <xf numFmtId="3" fontId="42" fillId="0" borderId="103" xfId="0" applyNumberFormat="1" applyFont="1" applyBorder="1" applyAlignment="1" applyProtection="1">
      <alignment horizontal="center" vertical="center" shrinkToFit="1"/>
      <protection hidden="1"/>
    </xf>
    <xf numFmtId="0" fontId="55" fillId="36" borderId="22" xfId="0" applyFont="1" applyFill="1" applyBorder="1" applyAlignment="1" applyProtection="1">
      <alignment horizontal="left" vertical="top" wrapText="1" shrinkToFit="1"/>
      <protection locked="0"/>
    </xf>
    <xf numFmtId="0" fontId="55" fillId="36" borderId="23" xfId="0" applyFont="1" applyFill="1" applyBorder="1" applyAlignment="1" applyProtection="1">
      <alignment horizontal="left" vertical="top" wrapText="1" shrinkToFit="1"/>
      <protection locked="0"/>
    </xf>
    <xf numFmtId="0" fontId="55" fillId="36" borderId="24" xfId="0" applyFont="1" applyFill="1" applyBorder="1" applyAlignment="1" applyProtection="1">
      <alignment horizontal="left" vertical="top" wrapText="1" shrinkToFit="1"/>
      <protection locked="0"/>
    </xf>
    <xf numFmtId="0" fontId="55" fillId="36" borderId="25" xfId="0" applyFont="1" applyFill="1" applyBorder="1" applyAlignment="1" applyProtection="1">
      <alignment horizontal="left" vertical="top" wrapText="1" shrinkToFit="1"/>
      <protection locked="0"/>
    </xf>
    <xf numFmtId="0" fontId="55" fillId="36" borderId="0" xfId="0" applyFont="1" applyFill="1" applyAlignment="1" applyProtection="1">
      <alignment horizontal="left" vertical="top" wrapText="1" shrinkToFit="1"/>
      <protection locked="0"/>
    </xf>
    <xf numFmtId="0" fontId="55" fillId="36" borderId="26" xfId="0" applyFont="1" applyFill="1" applyBorder="1" applyAlignment="1" applyProtection="1">
      <alignment horizontal="left" vertical="top" wrapText="1" shrinkToFit="1"/>
      <protection locked="0"/>
    </xf>
    <xf numFmtId="0" fontId="55" fillId="36" borderId="27" xfId="0" applyFont="1" applyFill="1" applyBorder="1" applyAlignment="1" applyProtection="1">
      <alignment horizontal="left" vertical="top" wrapText="1" shrinkToFit="1"/>
      <protection locked="0"/>
    </xf>
    <xf numFmtId="0" fontId="55" fillId="36" borderId="28" xfId="0" applyFont="1" applyFill="1" applyBorder="1" applyAlignment="1" applyProtection="1">
      <alignment horizontal="left" vertical="top" wrapText="1" shrinkToFit="1"/>
      <protection locked="0"/>
    </xf>
    <xf numFmtId="0" fontId="55" fillId="36" borderId="29" xfId="0" applyFont="1" applyFill="1" applyBorder="1" applyAlignment="1" applyProtection="1">
      <alignment horizontal="left" vertical="top" wrapText="1" shrinkToFit="1"/>
      <protection locked="0"/>
    </xf>
    <xf numFmtId="3" fontId="42" fillId="0" borderId="57" xfId="0" applyNumberFormat="1" applyFont="1" applyBorder="1" applyAlignment="1" applyProtection="1">
      <alignment horizontal="center" vertical="center" shrinkToFit="1"/>
      <protection hidden="1"/>
    </xf>
    <xf numFmtId="3" fontId="42" fillId="0" borderId="21" xfId="0" applyNumberFormat="1" applyFont="1" applyBorder="1" applyAlignment="1" applyProtection="1">
      <alignment horizontal="center" vertical="center" shrinkToFit="1"/>
      <protection hidden="1"/>
    </xf>
    <xf numFmtId="3" fontId="42" fillId="0" borderId="58" xfId="0" applyNumberFormat="1" applyFont="1" applyBorder="1" applyAlignment="1" applyProtection="1">
      <alignment horizontal="center" vertical="center" shrinkToFit="1"/>
      <protection hidden="1"/>
    </xf>
    <xf numFmtId="0" fontId="31" fillId="0" borderId="13" xfId="0" applyFont="1" applyBorder="1" applyAlignment="1">
      <alignment horizontal="left" vertical="center" wrapText="1" indent="1"/>
    </xf>
    <xf numFmtId="0" fontId="31" fillId="0" borderId="11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0" fontId="31" fillId="0" borderId="74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left" vertical="center" wrapText="1" indent="1"/>
    </xf>
    <xf numFmtId="0" fontId="37" fillId="0" borderId="11" xfId="0" applyFont="1" applyBorder="1" applyAlignment="1">
      <alignment horizontal="left" vertical="center" wrapText="1" indent="1"/>
    </xf>
    <xf numFmtId="0" fontId="57" fillId="0" borderId="0" xfId="0" applyFont="1" applyAlignment="1" applyProtection="1">
      <alignment horizontal="center" vertical="center" wrapText="1"/>
      <protection hidden="1"/>
    </xf>
    <xf numFmtId="0" fontId="55" fillId="36" borderId="22" xfId="0" applyFont="1" applyFill="1" applyBorder="1" applyAlignment="1" applyProtection="1">
      <alignment horizontal="left" vertical="top" wrapText="1"/>
      <protection locked="0"/>
    </xf>
    <xf numFmtId="0" fontId="55" fillId="36" borderId="23" xfId="0" applyFont="1" applyFill="1" applyBorder="1" applyAlignment="1" applyProtection="1">
      <alignment horizontal="left" vertical="top" wrapText="1"/>
      <protection locked="0"/>
    </xf>
    <xf numFmtId="0" fontId="55" fillId="36" borderId="24" xfId="0" applyFont="1" applyFill="1" applyBorder="1" applyAlignment="1" applyProtection="1">
      <alignment horizontal="left" vertical="top" wrapText="1"/>
      <protection locked="0"/>
    </xf>
    <xf numFmtId="0" fontId="55" fillId="36" borderId="25" xfId="0" applyFont="1" applyFill="1" applyBorder="1" applyAlignment="1" applyProtection="1">
      <alignment horizontal="left" vertical="top" wrapText="1"/>
      <protection locked="0"/>
    </xf>
    <xf numFmtId="0" fontId="55" fillId="36" borderId="0" xfId="0" applyFont="1" applyFill="1" applyAlignment="1" applyProtection="1">
      <alignment horizontal="left" vertical="top" wrapText="1"/>
      <protection locked="0"/>
    </xf>
    <xf numFmtId="0" fontId="55" fillId="36" borderId="26" xfId="0" applyFont="1" applyFill="1" applyBorder="1" applyAlignment="1" applyProtection="1">
      <alignment horizontal="left" vertical="top" wrapText="1"/>
      <protection locked="0"/>
    </xf>
    <xf numFmtId="0" fontId="55" fillId="36" borderId="27" xfId="0" applyFont="1" applyFill="1" applyBorder="1" applyAlignment="1" applyProtection="1">
      <alignment horizontal="left" vertical="top" wrapText="1"/>
      <protection locked="0"/>
    </xf>
    <xf numFmtId="0" fontId="55" fillId="36" borderId="28" xfId="0" applyFont="1" applyFill="1" applyBorder="1" applyAlignment="1" applyProtection="1">
      <alignment horizontal="left" vertical="top" wrapText="1"/>
      <protection locked="0"/>
    </xf>
    <xf numFmtId="0" fontId="55" fillId="36" borderId="29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Alignment="1" applyProtection="1">
      <alignment horizontal="left" vertical="top" wrapText="1" indent="1"/>
      <protection hidden="1"/>
    </xf>
    <xf numFmtId="0" fontId="37" fillId="0" borderId="2" xfId="0" applyFont="1" applyBorder="1" applyAlignment="1" applyProtection="1">
      <alignment horizontal="left" vertical="center" wrapText="1" indent="1"/>
      <protection hidden="1"/>
    </xf>
    <xf numFmtId="0" fontId="37" fillId="0" borderId="3" xfId="0" applyFont="1" applyBorder="1" applyAlignment="1" applyProtection="1">
      <alignment horizontal="left" vertical="center" wrapText="1" indent="1"/>
      <protection hidden="1"/>
    </xf>
    <xf numFmtId="0" fontId="37" fillId="0" borderId="50" xfId="0" applyFont="1" applyBorder="1" applyAlignment="1" applyProtection="1">
      <alignment horizontal="center" vertical="center" wrapText="1"/>
      <protection hidden="1"/>
    </xf>
    <xf numFmtId="0" fontId="37" fillId="0" borderId="13" xfId="0" applyFont="1" applyBorder="1" applyAlignment="1" applyProtection="1">
      <alignment horizontal="center" vertical="center" wrapText="1"/>
      <protection hidden="1"/>
    </xf>
    <xf numFmtId="0" fontId="57" fillId="0" borderId="13" xfId="0" applyFont="1" applyBorder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top" wrapText="1"/>
      <protection hidden="1"/>
    </xf>
    <xf numFmtId="0" fontId="55" fillId="0" borderId="21" xfId="0" applyFont="1" applyBorder="1" applyAlignment="1">
      <alignment horizontal="left" vertical="center" wrapText="1"/>
    </xf>
    <xf numFmtId="0" fontId="55" fillId="0" borderId="44" xfId="0" applyFont="1" applyBorder="1" applyAlignment="1">
      <alignment horizontal="left" vertical="center" wrapText="1"/>
    </xf>
    <xf numFmtId="0" fontId="42" fillId="0" borderId="0" xfId="0" applyFont="1" applyAlignment="1" applyProtection="1">
      <alignment horizontal="left" vertical="center" wrapText="1" indent="1"/>
      <protection hidden="1"/>
    </xf>
    <xf numFmtId="0" fontId="57" fillId="0" borderId="0" xfId="0" applyFont="1" applyAlignment="1" applyProtection="1">
      <alignment horizontal="right"/>
      <protection hidden="1"/>
    </xf>
    <xf numFmtId="0" fontId="55" fillId="0" borderId="28" xfId="0" applyFont="1" applyBorder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0" fontId="66" fillId="0" borderId="11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 indent="1"/>
    </xf>
    <xf numFmtId="0" fontId="66" fillId="0" borderId="11" xfId="0" applyFont="1" applyBorder="1" applyAlignment="1">
      <alignment horizontal="left" vertical="center" wrapText="1" indent="1"/>
    </xf>
    <xf numFmtId="0" fontId="66" fillId="0" borderId="126" xfId="0" applyFont="1" applyBorder="1" applyAlignment="1">
      <alignment horizontal="center" vertical="center" wrapText="1"/>
    </xf>
    <xf numFmtId="0" fontId="66" fillId="0" borderId="127" xfId="0" applyFont="1" applyBorder="1" applyAlignment="1">
      <alignment horizontal="center" vertical="center" wrapText="1"/>
    </xf>
    <xf numFmtId="0" fontId="66" fillId="0" borderId="51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28" xfId="0" applyFont="1" applyBorder="1" applyAlignment="1">
      <alignment horizontal="center" vertical="center"/>
    </xf>
    <xf numFmtId="0" fontId="42" fillId="0" borderId="0" xfId="0" applyFont="1" applyAlignment="1" applyProtection="1">
      <alignment horizontal="left" wrapText="1" indent="2"/>
      <protection hidden="1"/>
    </xf>
    <xf numFmtId="0" fontId="66" fillId="0" borderId="13" xfId="0" applyFont="1" applyBorder="1" applyAlignment="1">
      <alignment horizontal="left" vertical="center" indent="1"/>
    </xf>
    <xf numFmtId="0" fontId="66" fillId="0" borderId="11" xfId="0" applyFont="1" applyBorder="1" applyAlignment="1">
      <alignment horizontal="left" vertical="center" indent="1"/>
    </xf>
    <xf numFmtId="0" fontId="66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6" fillId="0" borderId="49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0" fillId="36" borderId="22" xfId="0" applyFont="1" applyFill="1" applyBorder="1" applyAlignment="1" applyProtection="1">
      <alignment horizontal="left" vertical="top" wrapText="1"/>
      <protection locked="0"/>
    </xf>
    <xf numFmtId="0" fontId="60" fillId="36" borderId="23" xfId="0" applyFont="1" applyFill="1" applyBorder="1" applyAlignment="1" applyProtection="1">
      <alignment horizontal="left" vertical="top" wrapText="1"/>
      <protection locked="0"/>
    </xf>
    <xf numFmtId="0" fontId="60" fillId="36" borderId="24" xfId="0" applyFont="1" applyFill="1" applyBorder="1" applyAlignment="1" applyProtection="1">
      <alignment horizontal="left" vertical="top" wrapText="1"/>
      <protection locked="0"/>
    </xf>
    <xf numFmtId="0" fontId="60" fillId="36" borderId="25" xfId="0" applyFont="1" applyFill="1" applyBorder="1" applyAlignment="1" applyProtection="1">
      <alignment horizontal="left" vertical="top" wrapText="1"/>
      <protection locked="0"/>
    </xf>
    <xf numFmtId="0" fontId="60" fillId="36" borderId="0" xfId="0" applyFont="1" applyFill="1" applyAlignment="1" applyProtection="1">
      <alignment horizontal="left" vertical="top" wrapText="1"/>
      <protection locked="0"/>
    </xf>
    <xf numFmtId="0" fontId="60" fillId="36" borderId="26" xfId="0" applyFont="1" applyFill="1" applyBorder="1" applyAlignment="1" applyProtection="1">
      <alignment horizontal="left" vertical="top" wrapText="1"/>
      <protection locked="0"/>
    </xf>
    <xf numFmtId="0" fontId="60" fillId="36" borderId="27" xfId="0" applyFont="1" applyFill="1" applyBorder="1" applyAlignment="1" applyProtection="1">
      <alignment horizontal="left" vertical="top" wrapText="1"/>
      <protection locked="0"/>
    </xf>
    <xf numFmtId="0" fontId="60" fillId="36" borderId="28" xfId="0" applyFont="1" applyFill="1" applyBorder="1" applyAlignment="1" applyProtection="1">
      <alignment horizontal="left" vertical="top" wrapText="1"/>
      <protection locked="0"/>
    </xf>
    <xf numFmtId="0" fontId="60" fillId="36" borderId="29" xfId="0" applyFont="1" applyFill="1" applyBorder="1" applyAlignment="1" applyProtection="1">
      <alignment horizontal="left" vertical="top" wrapText="1"/>
      <protection locked="0"/>
    </xf>
    <xf numFmtId="3" fontId="60" fillId="0" borderId="131" xfId="0" applyNumberFormat="1" applyFont="1" applyBorder="1" applyAlignment="1">
      <alignment horizontal="center" vertical="center" wrapText="1"/>
    </xf>
    <xf numFmtId="3" fontId="60" fillId="0" borderId="80" xfId="0" applyNumberFormat="1" applyFont="1" applyBorder="1" applyAlignment="1">
      <alignment horizontal="center" vertical="center" wrapText="1"/>
    </xf>
    <xf numFmtId="3" fontId="60" fillId="0" borderId="128" xfId="0" applyNumberFormat="1" applyFont="1" applyBorder="1" applyAlignment="1">
      <alignment horizontal="center" vertical="center" wrapText="1"/>
    </xf>
    <xf numFmtId="0" fontId="60" fillId="0" borderId="0" xfId="0" applyFont="1" applyAlignment="1">
      <alignment horizontal="left" vertical="top" wrapText="1" indent="2"/>
    </xf>
    <xf numFmtId="0" fontId="59" fillId="0" borderId="0" xfId="0" applyFont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 indent="1"/>
    </xf>
    <xf numFmtId="0" fontId="40" fillId="0" borderId="3" xfId="0" applyFont="1" applyBorder="1" applyAlignment="1">
      <alignment horizontal="left" vertical="center" wrapText="1" indent="1"/>
    </xf>
    <xf numFmtId="0" fontId="60" fillId="0" borderId="13" xfId="0" applyFont="1" applyBorder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31" fillId="0" borderId="130" xfId="0" applyFont="1" applyBorder="1" applyAlignment="1">
      <alignment horizontal="left" vertical="center" wrapText="1" indent="1"/>
    </xf>
    <xf numFmtId="0" fontId="31" fillId="0" borderId="12" xfId="0" applyFont="1" applyBorder="1" applyAlignment="1">
      <alignment horizontal="left" vertical="center" wrapText="1" indent="1"/>
    </xf>
    <xf numFmtId="0" fontId="42" fillId="0" borderId="13" xfId="0" applyFont="1" applyBorder="1" applyAlignment="1" applyProtection="1">
      <alignment horizontal="left" vertical="center" wrapText="1" indent="1"/>
      <protection hidden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A435DC95-8727-4693-8F66-BFB19DA72379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82"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color theme="0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theme="5" tint="0.79998168889431442"/>
        </patternFill>
      </fill>
      <border>
        <left/>
        <right/>
        <top/>
        <bottom/>
      </border>
    </dxf>
    <dxf>
      <font>
        <color rgb="FFFF0000"/>
      </font>
    </dxf>
    <dxf>
      <font>
        <color theme="0"/>
      </font>
    </dxf>
    <dxf>
      <fill>
        <patternFill>
          <bgColor theme="5" tint="0.79998168889431442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6B378A12-2380-40D9-93BA-DD061AD619C4}"/>
  </tableStyles>
  <colors>
    <mruColors>
      <color rgb="FFFFFFCC"/>
      <color rgb="FF0060A8"/>
      <color rgb="FFFFFF99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C000"/>
  </sheetPr>
  <dimension ref="A1:E493"/>
  <sheetViews>
    <sheetView workbookViewId="0">
      <pane ySplit="1" topLeftCell="A454" activePane="bottomLeft" state="frozen"/>
      <selection pane="bottomLeft" sqref="A1:E493"/>
    </sheetView>
  </sheetViews>
  <sheetFormatPr defaultColWidth="11.42578125" defaultRowHeight="12"/>
  <cols>
    <col min="1" max="1" width="7.7109375" style="6" customWidth="1"/>
    <col min="2" max="2" width="38.7109375" style="6" customWidth="1"/>
    <col min="3" max="3" width="7.5703125" style="6" customWidth="1"/>
    <col min="4" max="4" width="50" style="6" bestFit="1" customWidth="1"/>
    <col min="5" max="5" width="11.42578125" style="6"/>
    <col min="6" max="16384" width="11.42578125" style="5"/>
  </cols>
  <sheetData>
    <row r="1" spans="1:5" ht="15">
      <c r="A1" s="294" t="s">
        <v>0</v>
      </c>
      <c r="B1" s="295" t="s">
        <v>1</v>
      </c>
      <c r="C1" s="295"/>
      <c r="D1" s="295" t="s">
        <v>1</v>
      </c>
      <c r="E1" s="294" t="s">
        <v>0</v>
      </c>
    </row>
    <row r="2" spans="1:5" ht="12.75">
      <c r="A2" s="296">
        <v>10101</v>
      </c>
      <c r="B2" s="296" t="s">
        <v>2</v>
      </c>
      <c r="C2" s="296"/>
      <c r="D2" s="296" t="s">
        <v>2</v>
      </c>
      <c r="E2" s="296">
        <v>10101</v>
      </c>
    </row>
    <row r="3" spans="1:5" ht="12.75">
      <c r="A3" s="296">
        <v>10102</v>
      </c>
      <c r="B3" s="296" t="s">
        <v>3</v>
      </c>
      <c r="C3" s="296"/>
      <c r="D3" s="296" t="s">
        <v>3</v>
      </c>
      <c r="E3" s="296">
        <v>10102</v>
      </c>
    </row>
    <row r="4" spans="1:5" ht="12.75">
      <c r="A4" s="296">
        <v>10103</v>
      </c>
      <c r="B4" s="296" t="s">
        <v>4</v>
      </c>
      <c r="C4" s="296"/>
      <c r="D4" s="296" t="s">
        <v>4</v>
      </c>
      <c r="E4" s="296">
        <v>10103</v>
      </c>
    </row>
    <row r="5" spans="1:5" ht="12.75">
      <c r="A5" s="296">
        <v>10104</v>
      </c>
      <c r="B5" s="296" t="s">
        <v>5</v>
      </c>
      <c r="C5" s="296"/>
      <c r="D5" s="296" t="s">
        <v>5</v>
      </c>
      <c r="E5" s="296">
        <v>10104</v>
      </c>
    </row>
    <row r="6" spans="1:5" ht="12.75">
      <c r="A6" s="296">
        <v>10105</v>
      </c>
      <c r="B6" s="296" t="s">
        <v>6</v>
      </c>
      <c r="C6" s="296"/>
      <c r="D6" s="296" t="s">
        <v>6</v>
      </c>
      <c r="E6" s="296">
        <v>10105</v>
      </c>
    </row>
    <row r="7" spans="1:5" ht="12.75">
      <c r="A7" s="296">
        <v>10106</v>
      </c>
      <c r="B7" s="296" t="s">
        <v>7</v>
      </c>
      <c r="C7" s="296"/>
      <c r="D7" s="296" t="s">
        <v>7</v>
      </c>
      <c r="E7" s="296">
        <v>10106</v>
      </c>
    </row>
    <row r="8" spans="1:5" ht="12.75">
      <c r="A8" s="296">
        <v>10107</v>
      </c>
      <c r="B8" s="296" t="s">
        <v>8</v>
      </c>
      <c r="C8" s="296"/>
      <c r="D8" s="296" t="s">
        <v>8</v>
      </c>
      <c r="E8" s="296">
        <v>10107</v>
      </c>
    </row>
    <row r="9" spans="1:5" ht="12.75">
      <c r="A9" s="296">
        <v>10108</v>
      </c>
      <c r="B9" s="296" t="s">
        <v>9</v>
      </c>
      <c r="C9" s="296"/>
      <c r="D9" s="296" t="s">
        <v>9</v>
      </c>
      <c r="E9" s="296">
        <v>10108</v>
      </c>
    </row>
    <row r="10" spans="1:5" ht="12.75">
      <c r="A10" s="296">
        <v>10109</v>
      </c>
      <c r="B10" s="296" t="s">
        <v>10</v>
      </c>
      <c r="C10" s="296"/>
      <c r="D10" s="296" t="s">
        <v>10</v>
      </c>
      <c r="E10" s="296">
        <v>10109</v>
      </c>
    </row>
    <row r="11" spans="1:5" ht="12.75">
      <c r="A11" s="296">
        <v>10110</v>
      </c>
      <c r="B11" s="296" t="s">
        <v>11</v>
      </c>
      <c r="C11" s="296"/>
      <c r="D11" s="296" t="s">
        <v>11</v>
      </c>
      <c r="E11" s="296">
        <v>10110</v>
      </c>
    </row>
    <row r="12" spans="1:5" ht="12.75">
      <c r="A12" s="296">
        <v>10111</v>
      </c>
      <c r="B12" s="296" t="s">
        <v>12</v>
      </c>
      <c r="C12" s="296"/>
      <c r="D12" s="296" t="s">
        <v>12</v>
      </c>
      <c r="E12" s="296">
        <v>10111</v>
      </c>
    </row>
    <row r="13" spans="1:5" ht="12.75">
      <c r="A13" s="296">
        <v>10201</v>
      </c>
      <c r="B13" s="296" t="s">
        <v>13</v>
      </c>
      <c r="C13" s="296"/>
      <c r="D13" s="296" t="s">
        <v>13</v>
      </c>
      <c r="E13" s="296">
        <v>10201</v>
      </c>
    </row>
    <row r="14" spans="1:5" ht="12.75">
      <c r="A14" s="296">
        <v>10202</v>
      </c>
      <c r="B14" s="296" t="s">
        <v>14</v>
      </c>
      <c r="C14" s="296"/>
      <c r="D14" s="296" t="s">
        <v>14</v>
      </c>
      <c r="E14" s="296">
        <v>10202</v>
      </c>
    </row>
    <row r="15" spans="1:5" ht="12.75">
      <c r="A15" s="296">
        <v>10203</v>
      </c>
      <c r="B15" s="296" t="s">
        <v>15</v>
      </c>
      <c r="C15" s="296"/>
      <c r="D15" s="296" t="s">
        <v>15</v>
      </c>
      <c r="E15" s="296">
        <v>10203</v>
      </c>
    </row>
    <row r="16" spans="1:5" ht="12.75">
      <c r="A16" s="296">
        <v>10301</v>
      </c>
      <c r="B16" s="296" t="s">
        <v>16</v>
      </c>
      <c r="C16" s="296"/>
      <c r="D16" s="296" t="s">
        <v>16</v>
      </c>
      <c r="E16" s="296">
        <v>10301</v>
      </c>
    </row>
    <row r="17" spans="1:5" ht="12.75">
      <c r="A17" s="296">
        <v>10302</v>
      </c>
      <c r="B17" s="296" t="s">
        <v>17</v>
      </c>
      <c r="C17" s="296"/>
      <c r="D17" s="296" t="s">
        <v>17</v>
      </c>
      <c r="E17" s="296">
        <v>10302</v>
      </c>
    </row>
    <row r="18" spans="1:5" ht="12.75">
      <c r="A18" s="296">
        <v>10303</v>
      </c>
      <c r="B18" s="296" t="s">
        <v>18</v>
      </c>
      <c r="C18" s="296"/>
      <c r="D18" s="296" t="s">
        <v>18</v>
      </c>
      <c r="E18" s="296">
        <v>10303</v>
      </c>
    </row>
    <row r="19" spans="1:5" ht="12.75">
      <c r="A19" s="296">
        <v>10304</v>
      </c>
      <c r="B19" s="296" t="s">
        <v>19</v>
      </c>
      <c r="C19" s="296"/>
      <c r="D19" s="296" t="s">
        <v>19</v>
      </c>
      <c r="E19" s="296">
        <v>10304</v>
      </c>
    </row>
    <row r="20" spans="1:5" ht="12.75">
      <c r="A20" s="296">
        <v>10305</v>
      </c>
      <c r="B20" s="296" t="s">
        <v>20</v>
      </c>
      <c r="C20" s="296"/>
      <c r="D20" s="296" t="s">
        <v>20</v>
      </c>
      <c r="E20" s="296">
        <v>10305</v>
      </c>
    </row>
    <row r="21" spans="1:5" ht="12.75">
      <c r="A21" s="296">
        <v>10306</v>
      </c>
      <c r="B21" s="296" t="s">
        <v>21</v>
      </c>
      <c r="C21" s="296"/>
      <c r="D21" s="296" t="s">
        <v>21</v>
      </c>
      <c r="E21" s="296">
        <v>10306</v>
      </c>
    </row>
    <row r="22" spans="1:5" ht="12.75">
      <c r="A22" s="296">
        <v>10307</v>
      </c>
      <c r="B22" s="296" t="s">
        <v>22</v>
      </c>
      <c r="C22" s="296"/>
      <c r="D22" s="296" t="s">
        <v>22</v>
      </c>
      <c r="E22" s="296">
        <v>10307</v>
      </c>
    </row>
    <row r="23" spans="1:5" ht="12.75">
      <c r="A23" s="296">
        <v>10308</v>
      </c>
      <c r="B23" s="296" t="s">
        <v>23</v>
      </c>
      <c r="C23" s="296"/>
      <c r="D23" s="296" t="s">
        <v>23</v>
      </c>
      <c r="E23" s="296">
        <v>10308</v>
      </c>
    </row>
    <row r="24" spans="1:5" ht="12.75">
      <c r="A24" s="296">
        <v>10309</v>
      </c>
      <c r="B24" s="296" t="s">
        <v>24</v>
      </c>
      <c r="C24" s="296"/>
      <c r="D24" s="296" t="s">
        <v>24</v>
      </c>
      <c r="E24" s="296">
        <v>10309</v>
      </c>
    </row>
    <row r="25" spans="1:5" ht="12.75">
      <c r="A25" s="296">
        <v>10310</v>
      </c>
      <c r="B25" s="296" t="s">
        <v>25</v>
      </c>
      <c r="C25" s="296"/>
      <c r="D25" s="296" t="s">
        <v>25</v>
      </c>
      <c r="E25" s="296">
        <v>10310</v>
      </c>
    </row>
    <row r="26" spans="1:5" ht="12.75">
      <c r="A26" s="296">
        <v>10311</v>
      </c>
      <c r="B26" s="296" t="s">
        <v>26</v>
      </c>
      <c r="C26" s="296"/>
      <c r="D26" s="296" t="s">
        <v>26</v>
      </c>
      <c r="E26" s="296">
        <v>10311</v>
      </c>
    </row>
    <row r="27" spans="1:5" ht="12.75">
      <c r="A27" s="296">
        <v>10312</v>
      </c>
      <c r="B27" s="296" t="s">
        <v>27</v>
      </c>
      <c r="C27" s="296"/>
      <c r="D27" s="296" t="s">
        <v>27</v>
      </c>
      <c r="E27" s="296">
        <v>10312</v>
      </c>
    </row>
    <row r="28" spans="1:5" ht="12.75">
      <c r="A28" s="296">
        <v>10313</v>
      </c>
      <c r="B28" s="296" t="s">
        <v>28</v>
      </c>
      <c r="C28" s="296"/>
      <c r="D28" s="296" t="s">
        <v>28</v>
      </c>
      <c r="E28" s="296">
        <v>10313</v>
      </c>
    </row>
    <row r="29" spans="1:5" ht="12.75">
      <c r="A29" s="296">
        <v>10401</v>
      </c>
      <c r="B29" s="296" t="s">
        <v>29</v>
      </c>
      <c r="C29" s="296"/>
      <c r="D29" s="296" t="s">
        <v>29</v>
      </c>
      <c r="E29" s="296">
        <v>10401</v>
      </c>
    </row>
    <row r="30" spans="1:5" ht="12.75">
      <c r="A30" s="296">
        <v>10402</v>
      </c>
      <c r="B30" s="296" t="s">
        <v>30</v>
      </c>
      <c r="C30" s="296"/>
      <c r="D30" s="296" t="s">
        <v>30</v>
      </c>
      <c r="E30" s="296">
        <v>10402</v>
      </c>
    </row>
    <row r="31" spans="1:5" ht="12.75">
      <c r="A31" s="296">
        <v>10403</v>
      </c>
      <c r="B31" s="296" t="s">
        <v>31</v>
      </c>
      <c r="C31" s="296"/>
      <c r="D31" s="296" t="s">
        <v>31</v>
      </c>
      <c r="E31" s="296">
        <v>10403</v>
      </c>
    </row>
    <row r="32" spans="1:5" ht="12.75">
      <c r="A32" s="296">
        <v>10404</v>
      </c>
      <c r="B32" s="296" t="s">
        <v>32</v>
      </c>
      <c r="C32" s="296"/>
      <c r="D32" s="296" t="s">
        <v>32</v>
      </c>
      <c r="E32" s="296">
        <v>10404</v>
      </c>
    </row>
    <row r="33" spans="1:5" ht="12.75">
      <c r="A33" s="296">
        <v>10405</v>
      </c>
      <c r="B33" s="296" t="s">
        <v>33</v>
      </c>
      <c r="C33" s="296"/>
      <c r="D33" s="296" t="s">
        <v>33</v>
      </c>
      <c r="E33" s="296">
        <v>10405</v>
      </c>
    </row>
    <row r="34" spans="1:5" ht="12.75">
      <c r="A34" s="296">
        <v>10406</v>
      </c>
      <c r="B34" s="296" t="s">
        <v>34</v>
      </c>
      <c r="C34" s="296"/>
      <c r="D34" s="296" t="s">
        <v>34</v>
      </c>
      <c r="E34" s="296">
        <v>10406</v>
      </c>
    </row>
    <row r="35" spans="1:5" ht="12.75">
      <c r="A35" s="296">
        <v>10407</v>
      </c>
      <c r="B35" s="296" t="s">
        <v>35</v>
      </c>
      <c r="C35" s="296"/>
      <c r="D35" s="296" t="s">
        <v>35</v>
      </c>
      <c r="E35" s="296">
        <v>10407</v>
      </c>
    </row>
    <row r="36" spans="1:5" ht="12.75">
      <c r="A36" s="296">
        <v>10408</v>
      </c>
      <c r="B36" s="296" t="s">
        <v>36</v>
      </c>
      <c r="C36" s="296"/>
      <c r="D36" s="296" t="s">
        <v>36</v>
      </c>
      <c r="E36" s="296">
        <v>10408</v>
      </c>
    </row>
    <row r="37" spans="1:5" ht="12.75">
      <c r="A37" s="296">
        <v>10409</v>
      </c>
      <c r="B37" s="296" t="s">
        <v>37</v>
      </c>
      <c r="C37" s="296"/>
      <c r="D37" s="296" t="s">
        <v>37</v>
      </c>
      <c r="E37" s="296">
        <v>10409</v>
      </c>
    </row>
    <row r="38" spans="1:5" ht="12.75">
      <c r="A38" s="296">
        <v>10501</v>
      </c>
      <c r="B38" s="296" t="s">
        <v>38</v>
      </c>
      <c r="C38" s="296"/>
      <c r="D38" s="296" t="s">
        <v>38</v>
      </c>
      <c r="E38" s="296">
        <v>10501</v>
      </c>
    </row>
    <row r="39" spans="1:5" ht="12.75">
      <c r="A39" s="296">
        <v>10502</v>
      </c>
      <c r="B39" s="296" t="s">
        <v>39</v>
      </c>
      <c r="C39" s="296"/>
      <c r="D39" s="296" t="s">
        <v>39</v>
      </c>
      <c r="E39" s="296">
        <v>10502</v>
      </c>
    </row>
    <row r="40" spans="1:5" ht="12.75">
      <c r="A40" s="296">
        <v>10503</v>
      </c>
      <c r="B40" s="296" t="s">
        <v>40</v>
      </c>
      <c r="C40" s="296"/>
      <c r="D40" s="296" t="s">
        <v>40</v>
      </c>
      <c r="E40" s="296">
        <v>10503</v>
      </c>
    </row>
    <row r="41" spans="1:5" ht="12.75">
      <c r="A41" s="296">
        <v>10601</v>
      </c>
      <c r="B41" s="296" t="s">
        <v>41</v>
      </c>
      <c r="C41" s="296"/>
      <c r="D41" s="296" t="s">
        <v>41</v>
      </c>
      <c r="E41" s="296">
        <v>10601</v>
      </c>
    </row>
    <row r="42" spans="1:5" ht="12.75">
      <c r="A42" s="296">
        <v>10602</v>
      </c>
      <c r="B42" s="296" t="s">
        <v>42</v>
      </c>
      <c r="C42" s="296"/>
      <c r="D42" s="296" t="s">
        <v>42</v>
      </c>
      <c r="E42" s="296">
        <v>10602</v>
      </c>
    </row>
    <row r="43" spans="1:5" ht="12.75">
      <c r="A43" s="296">
        <v>10603</v>
      </c>
      <c r="B43" s="296" t="s">
        <v>43</v>
      </c>
      <c r="C43" s="296"/>
      <c r="D43" s="296" t="s">
        <v>43</v>
      </c>
      <c r="E43" s="296">
        <v>10603</v>
      </c>
    </row>
    <row r="44" spans="1:5" ht="12.75">
      <c r="A44" s="296">
        <v>10604</v>
      </c>
      <c r="B44" s="296" t="s">
        <v>44</v>
      </c>
      <c r="C44" s="296"/>
      <c r="D44" s="296" t="s">
        <v>44</v>
      </c>
      <c r="E44" s="296">
        <v>10604</v>
      </c>
    </row>
    <row r="45" spans="1:5" ht="12.75">
      <c r="A45" s="296">
        <v>10605</v>
      </c>
      <c r="B45" s="296" t="s">
        <v>45</v>
      </c>
      <c r="C45" s="296"/>
      <c r="D45" s="296" t="s">
        <v>45</v>
      </c>
      <c r="E45" s="296">
        <v>10605</v>
      </c>
    </row>
    <row r="46" spans="1:5" ht="12.75">
      <c r="A46" s="296">
        <v>10606</v>
      </c>
      <c r="B46" s="296" t="s">
        <v>46</v>
      </c>
      <c r="C46" s="296"/>
      <c r="D46" s="296" t="s">
        <v>46</v>
      </c>
      <c r="E46" s="296">
        <v>10606</v>
      </c>
    </row>
    <row r="47" spans="1:5" ht="12.75">
      <c r="A47" s="296">
        <v>10607</v>
      </c>
      <c r="B47" s="296" t="s">
        <v>47</v>
      </c>
      <c r="C47" s="296"/>
      <c r="D47" s="296" t="s">
        <v>47</v>
      </c>
      <c r="E47" s="296">
        <v>10607</v>
      </c>
    </row>
    <row r="48" spans="1:5" ht="12.75">
      <c r="A48" s="296">
        <v>10701</v>
      </c>
      <c r="B48" s="296" t="s">
        <v>48</v>
      </c>
      <c r="C48" s="296"/>
      <c r="D48" s="296" t="s">
        <v>48</v>
      </c>
      <c r="E48" s="296">
        <v>10701</v>
      </c>
    </row>
    <row r="49" spans="1:5" ht="12.75">
      <c r="A49" s="296">
        <v>10702</v>
      </c>
      <c r="B49" s="296" t="s">
        <v>49</v>
      </c>
      <c r="C49" s="296"/>
      <c r="D49" s="296" t="s">
        <v>49</v>
      </c>
      <c r="E49" s="296">
        <v>10702</v>
      </c>
    </row>
    <row r="50" spans="1:5" ht="12.75">
      <c r="A50" s="296">
        <v>10703</v>
      </c>
      <c r="B50" s="296" t="s">
        <v>50</v>
      </c>
      <c r="C50" s="296"/>
      <c r="D50" s="296" t="s">
        <v>50</v>
      </c>
      <c r="E50" s="296">
        <v>10703</v>
      </c>
    </row>
    <row r="51" spans="1:5" ht="12.75">
      <c r="A51" s="296">
        <v>10704</v>
      </c>
      <c r="B51" s="296" t="s">
        <v>51</v>
      </c>
      <c r="C51" s="296"/>
      <c r="D51" s="296" t="s">
        <v>51</v>
      </c>
      <c r="E51" s="296">
        <v>10704</v>
      </c>
    </row>
    <row r="52" spans="1:5" ht="12.75">
      <c r="A52" s="296">
        <v>10705</v>
      </c>
      <c r="B52" s="296" t="s">
        <v>52</v>
      </c>
      <c r="C52" s="296"/>
      <c r="D52" s="296" t="s">
        <v>52</v>
      </c>
      <c r="E52" s="296">
        <v>10705</v>
      </c>
    </row>
    <row r="53" spans="1:5" ht="12.75">
      <c r="A53" s="296">
        <v>10706</v>
      </c>
      <c r="B53" s="296" t="s">
        <v>53</v>
      </c>
      <c r="C53" s="296"/>
      <c r="D53" s="296" t="s">
        <v>53</v>
      </c>
      <c r="E53" s="296">
        <v>10706</v>
      </c>
    </row>
    <row r="54" spans="1:5" ht="12.75">
      <c r="A54" s="296">
        <v>10707</v>
      </c>
      <c r="B54" s="296" t="s">
        <v>54</v>
      </c>
      <c r="C54" s="296"/>
      <c r="D54" s="296" t="s">
        <v>54</v>
      </c>
      <c r="E54" s="296">
        <v>10707</v>
      </c>
    </row>
    <row r="55" spans="1:5" ht="12.75">
      <c r="A55" s="296">
        <v>10801</v>
      </c>
      <c r="B55" s="296" t="s">
        <v>55</v>
      </c>
      <c r="C55" s="296"/>
      <c r="D55" s="296" t="s">
        <v>55</v>
      </c>
      <c r="E55" s="296">
        <v>10801</v>
      </c>
    </row>
    <row r="56" spans="1:5" ht="12.75">
      <c r="A56" s="296">
        <v>10802</v>
      </c>
      <c r="B56" s="296" t="s">
        <v>56</v>
      </c>
      <c r="C56" s="296"/>
      <c r="D56" s="296" t="s">
        <v>56</v>
      </c>
      <c r="E56" s="296">
        <v>10802</v>
      </c>
    </row>
    <row r="57" spans="1:5" ht="12.75">
      <c r="A57" s="296">
        <v>10803</v>
      </c>
      <c r="B57" s="296" t="s">
        <v>57</v>
      </c>
      <c r="C57" s="296"/>
      <c r="D57" s="296" t="s">
        <v>57</v>
      </c>
      <c r="E57" s="296">
        <v>10803</v>
      </c>
    </row>
    <row r="58" spans="1:5" ht="12.75">
      <c r="A58" s="296">
        <v>10804</v>
      </c>
      <c r="B58" s="296" t="s">
        <v>58</v>
      </c>
      <c r="C58" s="296"/>
      <c r="D58" s="296" t="s">
        <v>58</v>
      </c>
      <c r="E58" s="296">
        <v>10804</v>
      </c>
    </row>
    <row r="59" spans="1:5" ht="12.75">
      <c r="A59" s="296">
        <v>10805</v>
      </c>
      <c r="B59" s="296" t="s">
        <v>59</v>
      </c>
      <c r="C59" s="296"/>
      <c r="D59" s="296" t="s">
        <v>59</v>
      </c>
      <c r="E59" s="296">
        <v>10805</v>
      </c>
    </row>
    <row r="60" spans="1:5" ht="12.75">
      <c r="A60" s="296">
        <v>10806</v>
      </c>
      <c r="B60" s="296" t="s">
        <v>60</v>
      </c>
      <c r="C60" s="296"/>
      <c r="D60" s="296" t="s">
        <v>60</v>
      </c>
      <c r="E60" s="296">
        <v>10806</v>
      </c>
    </row>
    <row r="61" spans="1:5" ht="12.75">
      <c r="A61" s="296">
        <v>10807</v>
      </c>
      <c r="B61" s="296" t="s">
        <v>61</v>
      </c>
      <c r="C61" s="296"/>
      <c r="D61" s="296" t="s">
        <v>61</v>
      </c>
      <c r="E61" s="296">
        <v>10807</v>
      </c>
    </row>
    <row r="62" spans="1:5" ht="12.75">
      <c r="A62" s="296">
        <v>10901</v>
      </c>
      <c r="B62" s="296" t="s">
        <v>62</v>
      </c>
      <c r="C62" s="296"/>
      <c r="D62" s="296" t="s">
        <v>62</v>
      </c>
      <c r="E62" s="296">
        <v>10901</v>
      </c>
    </row>
    <row r="63" spans="1:5" ht="12.75">
      <c r="A63" s="296">
        <v>10902</v>
      </c>
      <c r="B63" s="296" t="s">
        <v>63</v>
      </c>
      <c r="C63" s="296"/>
      <c r="D63" s="296" t="s">
        <v>63</v>
      </c>
      <c r="E63" s="296">
        <v>10902</v>
      </c>
    </row>
    <row r="64" spans="1:5" ht="12.75">
      <c r="A64" s="296">
        <v>10903</v>
      </c>
      <c r="B64" s="296" t="s">
        <v>64</v>
      </c>
      <c r="C64" s="296"/>
      <c r="D64" s="296" t="s">
        <v>64</v>
      </c>
      <c r="E64" s="296">
        <v>10903</v>
      </c>
    </row>
    <row r="65" spans="1:5" ht="12.75">
      <c r="A65" s="296">
        <v>10904</v>
      </c>
      <c r="B65" s="296" t="s">
        <v>65</v>
      </c>
      <c r="C65" s="296"/>
      <c r="D65" s="296" t="s">
        <v>65</v>
      </c>
      <c r="E65" s="296">
        <v>10904</v>
      </c>
    </row>
    <row r="66" spans="1:5" ht="12.75">
      <c r="A66" s="296">
        <v>10905</v>
      </c>
      <c r="B66" s="296" t="s">
        <v>66</v>
      </c>
      <c r="C66" s="296"/>
      <c r="D66" s="296" t="s">
        <v>66</v>
      </c>
      <c r="E66" s="296">
        <v>10905</v>
      </c>
    </row>
    <row r="67" spans="1:5" ht="12.75">
      <c r="A67" s="296">
        <v>10906</v>
      </c>
      <c r="B67" s="296" t="s">
        <v>67</v>
      </c>
      <c r="C67" s="296"/>
      <c r="D67" s="296" t="s">
        <v>67</v>
      </c>
      <c r="E67" s="296">
        <v>10906</v>
      </c>
    </row>
    <row r="68" spans="1:5" ht="12.75">
      <c r="A68" s="296">
        <v>11001</v>
      </c>
      <c r="B68" s="296" t="s">
        <v>68</v>
      </c>
      <c r="C68" s="296"/>
      <c r="D68" s="296" t="s">
        <v>68</v>
      </c>
      <c r="E68" s="296">
        <v>11001</v>
      </c>
    </row>
    <row r="69" spans="1:5" ht="12.75">
      <c r="A69" s="296">
        <v>11002</v>
      </c>
      <c r="B69" s="296" t="s">
        <v>69</v>
      </c>
      <c r="C69" s="296"/>
      <c r="D69" s="296" t="s">
        <v>69</v>
      </c>
      <c r="E69" s="296">
        <v>11002</v>
      </c>
    </row>
    <row r="70" spans="1:5" ht="12.75">
      <c r="A70" s="296">
        <v>11003</v>
      </c>
      <c r="B70" s="296" t="s">
        <v>70</v>
      </c>
      <c r="C70" s="296"/>
      <c r="D70" s="296" t="s">
        <v>70</v>
      </c>
      <c r="E70" s="296">
        <v>11003</v>
      </c>
    </row>
    <row r="71" spans="1:5" ht="12.75">
      <c r="A71" s="296">
        <v>11004</v>
      </c>
      <c r="B71" s="296" t="s">
        <v>71</v>
      </c>
      <c r="C71" s="296"/>
      <c r="D71" s="296" t="s">
        <v>71</v>
      </c>
      <c r="E71" s="296">
        <v>11004</v>
      </c>
    </row>
    <row r="72" spans="1:5" ht="12.75">
      <c r="A72" s="297">
        <v>11005</v>
      </c>
      <c r="B72" s="296" t="s">
        <v>72</v>
      </c>
      <c r="C72" s="296"/>
      <c r="D72" s="296" t="s">
        <v>72</v>
      </c>
      <c r="E72" s="297">
        <v>11005</v>
      </c>
    </row>
    <row r="73" spans="1:5" ht="12.75">
      <c r="A73" s="296">
        <v>11101</v>
      </c>
      <c r="B73" s="296" t="s">
        <v>73</v>
      </c>
      <c r="C73" s="296"/>
      <c r="D73" s="296" t="s">
        <v>73</v>
      </c>
      <c r="E73" s="296">
        <v>11101</v>
      </c>
    </row>
    <row r="74" spans="1:5" ht="12.75">
      <c r="A74" s="296">
        <v>11102</v>
      </c>
      <c r="B74" s="296" t="s">
        <v>74</v>
      </c>
      <c r="C74" s="296"/>
      <c r="D74" s="296" t="s">
        <v>74</v>
      </c>
      <c r="E74" s="296">
        <v>11102</v>
      </c>
    </row>
    <row r="75" spans="1:5" ht="12.75">
      <c r="A75" s="296">
        <v>11103</v>
      </c>
      <c r="B75" s="296" t="s">
        <v>75</v>
      </c>
      <c r="C75" s="296"/>
      <c r="D75" s="296" t="s">
        <v>75</v>
      </c>
      <c r="E75" s="296">
        <v>11103</v>
      </c>
    </row>
    <row r="76" spans="1:5" ht="12.75">
      <c r="A76" s="296">
        <v>11104</v>
      </c>
      <c r="B76" s="296" t="s">
        <v>76</v>
      </c>
      <c r="C76" s="296"/>
      <c r="D76" s="296" t="s">
        <v>76</v>
      </c>
      <c r="E76" s="296">
        <v>11104</v>
      </c>
    </row>
    <row r="77" spans="1:5" ht="12.75">
      <c r="A77" s="296">
        <v>11105</v>
      </c>
      <c r="B77" s="296" t="s">
        <v>77</v>
      </c>
      <c r="C77" s="296"/>
      <c r="D77" s="296" t="s">
        <v>77</v>
      </c>
      <c r="E77" s="296">
        <v>11105</v>
      </c>
    </row>
    <row r="78" spans="1:5" ht="12.75">
      <c r="A78" s="296">
        <v>11201</v>
      </c>
      <c r="B78" s="296" t="s">
        <v>78</v>
      </c>
      <c r="C78" s="296"/>
      <c r="D78" s="296" t="s">
        <v>78</v>
      </c>
      <c r="E78" s="296">
        <v>11201</v>
      </c>
    </row>
    <row r="79" spans="1:5" ht="12.75">
      <c r="A79" s="296">
        <v>11202</v>
      </c>
      <c r="B79" s="296" t="s">
        <v>79</v>
      </c>
      <c r="C79" s="296"/>
      <c r="D79" s="296" t="s">
        <v>79</v>
      </c>
      <c r="E79" s="296">
        <v>11202</v>
      </c>
    </row>
    <row r="80" spans="1:5" ht="12.75">
      <c r="A80" s="296">
        <v>11203</v>
      </c>
      <c r="B80" s="296" t="s">
        <v>80</v>
      </c>
      <c r="C80" s="296"/>
      <c r="D80" s="296" t="s">
        <v>80</v>
      </c>
      <c r="E80" s="296">
        <v>11203</v>
      </c>
    </row>
    <row r="81" spans="1:5" ht="12.75">
      <c r="A81" s="296">
        <v>11204</v>
      </c>
      <c r="B81" s="296" t="s">
        <v>81</v>
      </c>
      <c r="C81" s="296"/>
      <c r="D81" s="296" t="s">
        <v>81</v>
      </c>
      <c r="E81" s="296">
        <v>11204</v>
      </c>
    </row>
    <row r="82" spans="1:5" ht="12.75">
      <c r="A82" s="296">
        <v>11205</v>
      </c>
      <c r="B82" s="296" t="s">
        <v>82</v>
      </c>
      <c r="C82" s="296"/>
      <c r="D82" s="296" t="s">
        <v>82</v>
      </c>
      <c r="E82" s="296">
        <v>11205</v>
      </c>
    </row>
    <row r="83" spans="1:5" ht="12.75">
      <c r="A83" s="296">
        <v>11301</v>
      </c>
      <c r="B83" s="296" t="s">
        <v>83</v>
      </c>
      <c r="C83" s="296"/>
      <c r="D83" s="296" t="s">
        <v>83</v>
      </c>
      <c r="E83" s="296">
        <v>11301</v>
      </c>
    </row>
    <row r="84" spans="1:5" ht="12.75">
      <c r="A84" s="296">
        <v>11302</v>
      </c>
      <c r="B84" s="296" t="s">
        <v>84</v>
      </c>
      <c r="C84" s="296"/>
      <c r="D84" s="296" t="s">
        <v>84</v>
      </c>
      <c r="E84" s="296">
        <v>11302</v>
      </c>
    </row>
    <row r="85" spans="1:5" ht="12.75">
      <c r="A85" s="296">
        <v>11303</v>
      </c>
      <c r="B85" s="296" t="s">
        <v>85</v>
      </c>
      <c r="C85" s="296"/>
      <c r="D85" s="296" t="s">
        <v>85</v>
      </c>
      <c r="E85" s="296">
        <v>11303</v>
      </c>
    </row>
    <row r="86" spans="1:5" ht="12.75">
      <c r="A86" s="296">
        <v>11304</v>
      </c>
      <c r="B86" s="296" t="s">
        <v>86</v>
      </c>
      <c r="C86" s="296"/>
      <c r="D86" s="296" t="s">
        <v>86</v>
      </c>
      <c r="E86" s="296">
        <v>11304</v>
      </c>
    </row>
    <row r="87" spans="1:5" ht="12.75">
      <c r="A87" s="296">
        <v>11305</v>
      </c>
      <c r="B87" s="296" t="s">
        <v>87</v>
      </c>
      <c r="C87" s="296"/>
      <c r="D87" s="296" t="s">
        <v>87</v>
      </c>
      <c r="E87" s="296">
        <v>11305</v>
      </c>
    </row>
    <row r="88" spans="1:5" ht="12.75">
      <c r="A88" s="296">
        <v>11401</v>
      </c>
      <c r="B88" s="296" t="s">
        <v>88</v>
      </c>
      <c r="C88" s="296"/>
      <c r="D88" s="296" t="s">
        <v>88</v>
      </c>
      <c r="E88" s="296">
        <v>11401</v>
      </c>
    </row>
    <row r="89" spans="1:5" ht="12.75">
      <c r="A89" s="296">
        <v>11402</v>
      </c>
      <c r="B89" s="296" t="s">
        <v>89</v>
      </c>
      <c r="C89" s="296"/>
      <c r="D89" s="296" t="s">
        <v>89</v>
      </c>
      <c r="E89" s="296">
        <v>11402</v>
      </c>
    </row>
    <row r="90" spans="1:5" ht="12.75">
      <c r="A90" s="296">
        <v>11403</v>
      </c>
      <c r="B90" s="296" t="s">
        <v>90</v>
      </c>
      <c r="C90" s="296"/>
      <c r="D90" s="296" t="s">
        <v>90</v>
      </c>
      <c r="E90" s="296">
        <v>11403</v>
      </c>
    </row>
    <row r="91" spans="1:5" ht="12.75">
      <c r="A91" s="296">
        <v>11501</v>
      </c>
      <c r="B91" s="296" t="s">
        <v>91</v>
      </c>
      <c r="C91" s="296"/>
      <c r="D91" s="296" t="s">
        <v>91</v>
      </c>
      <c r="E91" s="296">
        <v>11501</v>
      </c>
    </row>
    <row r="92" spans="1:5" ht="12.75">
      <c r="A92" s="296">
        <v>11502</v>
      </c>
      <c r="B92" s="296" t="s">
        <v>92</v>
      </c>
      <c r="C92" s="296"/>
      <c r="D92" s="296" t="s">
        <v>92</v>
      </c>
      <c r="E92" s="296">
        <v>11502</v>
      </c>
    </row>
    <row r="93" spans="1:5" ht="12.75">
      <c r="A93" s="296">
        <v>11503</v>
      </c>
      <c r="B93" s="296" t="s">
        <v>93</v>
      </c>
      <c r="C93" s="296"/>
      <c r="D93" s="296" t="s">
        <v>93</v>
      </c>
      <c r="E93" s="296">
        <v>11503</v>
      </c>
    </row>
    <row r="94" spans="1:5" ht="12.75">
      <c r="A94" s="296">
        <v>11504</v>
      </c>
      <c r="B94" s="296" t="s">
        <v>94</v>
      </c>
      <c r="C94" s="296"/>
      <c r="D94" s="296" t="s">
        <v>94</v>
      </c>
      <c r="E94" s="296">
        <v>11504</v>
      </c>
    </row>
    <row r="95" spans="1:5" ht="12.75">
      <c r="A95" s="296">
        <v>11601</v>
      </c>
      <c r="B95" s="296" t="s">
        <v>95</v>
      </c>
      <c r="C95" s="296"/>
      <c r="D95" s="296" t="s">
        <v>95</v>
      </c>
      <c r="E95" s="296">
        <v>11601</v>
      </c>
    </row>
    <row r="96" spans="1:5" ht="12.75">
      <c r="A96" s="296">
        <v>11602</v>
      </c>
      <c r="B96" s="296" t="s">
        <v>96</v>
      </c>
      <c r="C96" s="296"/>
      <c r="D96" s="296" t="s">
        <v>96</v>
      </c>
      <c r="E96" s="296">
        <v>11602</v>
      </c>
    </row>
    <row r="97" spans="1:5" ht="12.75">
      <c r="A97" s="296">
        <v>11603</v>
      </c>
      <c r="B97" s="296" t="s">
        <v>97</v>
      </c>
      <c r="C97" s="296"/>
      <c r="D97" s="296" t="s">
        <v>97</v>
      </c>
      <c r="E97" s="296">
        <v>11603</v>
      </c>
    </row>
    <row r="98" spans="1:5" ht="12.75">
      <c r="A98" s="296">
        <v>11604</v>
      </c>
      <c r="B98" s="296" t="s">
        <v>98</v>
      </c>
      <c r="C98" s="296"/>
      <c r="D98" s="296" t="s">
        <v>98</v>
      </c>
      <c r="E98" s="296">
        <v>11604</v>
      </c>
    </row>
    <row r="99" spans="1:5" ht="12.75">
      <c r="A99" s="296">
        <v>11605</v>
      </c>
      <c r="B99" s="296" t="s">
        <v>99</v>
      </c>
      <c r="C99" s="296"/>
      <c r="D99" s="296" t="s">
        <v>99</v>
      </c>
      <c r="E99" s="296">
        <v>11605</v>
      </c>
    </row>
    <row r="100" spans="1:5" ht="12.75">
      <c r="A100" s="296">
        <v>11701</v>
      </c>
      <c r="B100" s="296" t="s">
        <v>100</v>
      </c>
      <c r="C100" s="296"/>
      <c r="D100" s="296" t="s">
        <v>100</v>
      </c>
      <c r="E100" s="296">
        <v>11701</v>
      </c>
    </row>
    <row r="101" spans="1:5" ht="12.75">
      <c r="A101" s="296">
        <v>11702</v>
      </c>
      <c r="B101" s="296" t="s">
        <v>101</v>
      </c>
      <c r="C101" s="296"/>
      <c r="D101" s="296" t="s">
        <v>101</v>
      </c>
      <c r="E101" s="296">
        <v>11702</v>
      </c>
    </row>
    <row r="102" spans="1:5" ht="12.75">
      <c r="A102" s="296">
        <v>11703</v>
      </c>
      <c r="B102" s="296" t="s">
        <v>102</v>
      </c>
      <c r="C102" s="296"/>
      <c r="D102" s="296" t="s">
        <v>102</v>
      </c>
      <c r="E102" s="296">
        <v>11703</v>
      </c>
    </row>
    <row r="103" spans="1:5" ht="12.75">
      <c r="A103" s="296">
        <v>11801</v>
      </c>
      <c r="B103" s="296" t="s">
        <v>103</v>
      </c>
      <c r="C103" s="296"/>
      <c r="D103" s="296" t="s">
        <v>103</v>
      </c>
      <c r="E103" s="296">
        <v>11801</v>
      </c>
    </row>
    <row r="104" spans="1:5" ht="12.75">
      <c r="A104" s="296">
        <v>11802</v>
      </c>
      <c r="B104" s="296" t="s">
        <v>104</v>
      </c>
      <c r="C104" s="296"/>
      <c r="D104" s="296" t="s">
        <v>104</v>
      </c>
      <c r="E104" s="296">
        <v>11802</v>
      </c>
    </row>
    <row r="105" spans="1:5" ht="12.75">
      <c r="A105" s="296">
        <v>11803</v>
      </c>
      <c r="B105" s="296" t="s">
        <v>105</v>
      </c>
      <c r="C105" s="296"/>
      <c r="D105" s="296" t="s">
        <v>105</v>
      </c>
      <c r="E105" s="296">
        <v>11803</v>
      </c>
    </row>
    <row r="106" spans="1:5" ht="12.75">
      <c r="A106" s="296">
        <v>11804</v>
      </c>
      <c r="B106" s="296" t="s">
        <v>106</v>
      </c>
      <c r="C106" s="296"/>
      <c r="D106" s="296" t="s">
        <v>106</v>
      </c>
      <c r="E106" s="296">
        <v>11804</v>
      </c>
    </row>
    <row r="107" spans="1:5" ht="12.75">
      <c r="A107" s="296">
        <v>11901</v>
      </c>
      <c r="B107" s="296" t="s">
        <v>107</v>
      </c>
      <c r="C107" s="296"/>
      <c r="D107" s="296" t="s">
        <v>107</v>
      </c>
      <c r="E107" s="296">
        <v>11901</v>
      </c>
    </row>
    <row r="108" spans="1:5" ht="12.75">
      <c r="A108" s="296">
        <v>11902</v>
      </c>
      <c r="B108" s="296" t="s">
        <v>108</v>
      </c>
      <c r="C108" s="296"/>
      <c r="D108" s="296" t="s">
        <v>108</v>
      </c>
      <c r="E108" s="296">
        <v>11902</v>
      </c>
    </row>
    <row r="109" spans="1:5" ht="12.75">
      <c r="A109" s="296">
        <v>11903</v>
      </c>
      <c r="B109" s="296" t="s">
        <v>109</v>
      </c>
      <c r="C109" s="296"/>
      <c r="D109" s="296" t="s">
        <v>109</v>
      </c>
      <c r="E109" s="296">
        <v>11903</v>
      </c>
    </row>
    <row r="110" spans="1:5" ht="12.75">
      <c r="A110" s="296">
        <v>11904</v>
      </c>
      <c r="B110" s="296" t="s">
        <v>110</v>
      </c>
      <c r="C110" s="296"/>
      <c r="D110" s="296" t="s">
        <v>110</v>
      </c>
      <c r="E110" s="296">
        <v>11904</v>
      </c>
    </row>
    <row r="111" spans="1:5" ht="12.75">
      <c r="A111" s="296">
        <v>11905</v>
      </c>
      <c r="B111" s="296" t="s">
        <v>111</v>
      </c>
      <c r="C111" s="296"/>
      <c r="D111" s="296" t="s">
        <v>111</v>
      </c>
      <c r="E111" s="296">
        <v>11905</v>
      </c>
    </row>
    <row r="112" spans="1:5" ht="12.75">
      <c r="A112" s="296">
        <v>11906</v>
      </c>
      <c r="B112" s="296" t="s">
        <v>112</v>
      </c>
      <c r="C112" s="296"/>
      <c r="D112" s="296" t="s">
        <v>112</v>
      </c>
      <c r="E112" s="296">
        <v>11906</v>
      </c>
    </row>
    <row r="113" spans="1:5" ht="12.75">
      <c r="A113" s="296">
        <v>11907</v>
      </c>
      <c r="B113" s="296" t="s">
        <v>113</v>
      </c>
      <c r="C113" s="296"/>
      <c r="D113" s="296" t="s">
        <v>113</v>
      </c>
      <c r="E113" s="296">
        <v>11907</v>
      </c>
    </row>
    <row r="114" spans="1:5" ht="12.75">
      <c r="A114" s="296">
        <v>11908</v>
      </c>
      <c r="B114" s="296" t="s">
        <v>114</v>
      </c>
      <c r="C114" s="296"/>
      <c r="D114" s="296" t="s">
        <v>114</v>
      </c>
      <c r="E114" s="296">
        <v>11908</v>
      </c>
    </row>
    <row r="115" spans="1:5" ht="12.75">
      <c r="A115" s="296">
        <v>11909</v>
      </c>
      <c r="B115" s="296" t="s">
        <v>115</v>
      </c>
      <c r="C115" s="296"/>
      <c r="D115" s="296" t="s">
        <v>115</v>
      </c>
      <c r="E115" s="296">
        <v>11909</v>
      </c>
    </row>
    <row r="116" spans="1:5" ht="12.75">
      <c r="A116" s="296">
        <v>11910</v>
      </c>
      <c r="B116" s="296" t="s">
        <v>116</v>
      </c>
      <c r="C116" s="296"/>
      <c r="D116" s="296" t="s">
        <v>116</v>
      </c>
      <c r="E116" s="296">
        <v>11910</v>
      </c>
    </row>
    <row r="117" spans="1:5" ht="12.75">
      <c r="A117" s="296">
        <v>11911</v>
      </c>
      <c r="B117" s="296" t="s">
        <v>117</v>
      </c>
      <c r="C117" s="296"/>
      <c r="D117" s="296" t="s">
        <v>117</v>
      </c>
      <c r="E117" s="296">
        <v>11911</v>
      </c>
    </row>
    <row r="118" spans="1:5" ht="12.75">
      <c r="A118" s="296">
        <v>11912</v>
      </c>
      <c r="B118" s="296" t="s">
        <v>118</v>
      </c>
      <c r="C118" s="296"/>
      <c r="D118" s="296" t="s">
        <v>118</v>
      </c>
      <c r="E118" s="296">
        <v>11912</v>
      </c>
    </row>
    <row r="119" spans="1:5" ht="12.75">
      <c r="A119" s="296">
        <v>12001</v>
      </c>
      <c r="B119" s="296" t="s">
        <v>119</v>
      </c>
      <c r="C119" s="296"/>
      <c r="D119" s="296" t="s">
        <v>119</v>
      </c>
      <c r="E119" s="296">
        <v>12001</v>
      </c>
    </row>
    <row r="120" spans="1:5" ht="12.75">
      <c r="A120" s="296">
        <v>12002</v>
      </c>
      <c r="B120" s="296" t="s">
        <v>120</v>
      </c>
      <c r="C120" s="296"/>
      <c r="D120" s="296" t="s">
        <v>120</v>
      </c>
      <c r="E120" s="296">
        <v>12002</v>
      </c>
    </row>
    <row r="121" spans="1:5" ht="12.75">
      <c r="A121" s="296">
        <v>12003</v>
      </c>
      <c r="B121" s="296" t="s">
        <v>121</v>
      </c>
      <c r="C121" s="296"/>
      <c r="D121" s="296" t="s">
        <v>121</v>
      </c>
      <c r="E121" s="296">
        <v>12003</v>
      </c>
    </row>
    <row r="122" spans="1:5" ht="12.75">
      <c r="A122" s="296">
        <v>12004</v>
      </c>
      <c r="B122" s="296" t="s">
        <v>122</v>
      </c>
      <c r="C122" s="296"/>
      <c r="D122" s="296" t="s">
        <v>122</v>
      </c>
      <c r="E122" s="296">
        <v>12004</v>
      </c>
    </row>
    <row r="123" spans="1:5" ht="12.75">
      <c r="A123" s="296">
        <v>12005</v>
      </c>
      <c r="B123" s="296" t="s">
        <v>123</v>
      </c>
      <c r="C123" s="296"/>
      <c r="D123" s="296" t="s">
        <v>123</v>
      </c>
      <c r="E123" s="296">
        <v>12005</v>
      </c>
    </row>
    <row r="124" spans="1:5" ht="12.75">
      <c r="A124" s="296">
        <v>12006</v>
      </c>
      <c r="B124" s="296" t="s">
        <v>124</v>
      </c>
      <c r="C124" s="296"/>
      <c r="D124" s="296" t="s">
        <v>124</v>
      </c>
      <c r="E124" s="296">
        <v>12006</v>
      </c>
    </row>
    <row r="125" spans="1:5" ht="12.75">
      <c r="A125" s="296">
        <v>20101</v>
      </c>
      <c r="B125" s="296" t="s">
        <v>125</v>
      </c>
      <c r="C125" s="296"/>
      <c r="D125" s="296" t="s">
        <v>125</v>
      </c>
      <c r="E125" s="296">
        <v>20101</v>
      </c>
    </row>
    <row r="126" spans="1:5" ht="12.75">
      <c r="A126" s="296">
        <v>20102</v>
      </c>
      <c r="B126" s="296" t="s">
        <v>126</v>
      </c>
      <c r="C126" s="296"/>
      <c r="D126" s="296" t="s">
        <v>126</v>
      </c>
      <c r="E126" s="296">
        <v>20102</v>
      </c>
    </row>
    <row r="127" spans="1:5" ht="12.75">
      <c r="A127" s="296">
        <v>20103</v>
      </c>
      <c r="B127" s="296" t="s">
        <v>127</v>
      </c>
      <c r="C127" s="296"/>
      <c r="D127" s="296" t="s">
        <v>127</v>
      </c>
      <c r="E127" s="296">
        <v>20103</v>
      </c>
    </row>
    <row r="128" spans="1:5" ht="12.75">
      <c r="A128" s="296">
        <v>20104</v>
      </c>
      <c r="B128" s="296" t="s">
        <v>128</v>
      </c>
      <c r="C128" s="296"/>
      <c r="D128" s="296" t="s">
        <v>128</v>
      </c>
      <c r="E128" s="296">
        <v>20104</v>
      </c>
    </row>
    <row r="129" spans="1:5" ht="12.75">
      <c r="A129" s="296">
        <v>20105</v>
      </c>
      <c r="B129" s="296" t="s">
        <v>129</v>
      </c>
      <c r="C129" s="296"/>
      <c r="D129" s="296" t="s">
        <v>129</v>
      </c>
      <c r="E129" s="296">
        <v>20105</v>
      </c>
    </row>
    <row r="130" spans="1:5" ht="12.75">
      <c r="A130" s="296">
        <v>20106</v>
      </c>
      <c r="B130" s="296" t="s">
        <v>130</v>
      </c>
      <c r="C130" s="296"/>
      <c r="D130" s="296" t="s">
        <v>130</v>
      </c>
      <c r="E130" s="296">
        <v>20106</v>
      </c>
    </row>
    <row r="131" spans="1:5" ht="12.75">
      <c r="A131" s="296">
        <v>20107</v>
      </c>
      <c r="B131" s="296" t="s">
        <v>131</v>
      </c>
      <c r="C131" s="296"/>
      <c r="D131" s="296" t="s">
        <v>131</v>
      </c>
      <c r="E131" s="296">
        <v>20107</v>
      </c>
    </row>
    <row r="132" spans="1:5" ht="12.75">
      <c r="A132" s="296">
        <v>20108</v>
      </c>
      <c r="B132" s="296" t="s">
        <v>132</v>
      </c>
      <c r="C132" s="296"/>
      <c r="D132" s="296" t="s">
        <v>132</v>
      </c>
      <c r="E132" s="296">
        <v>20108</v>
      </c>
    </row>
    <row r="133" spans="1:5" ht="12.75">
      <c r="A133" s="296">
        <v>20109</v>
      </c>
      <c r="B133" s="296" t="s">
        <v>133</v>
      </c>
      <c r="C133" s="296"/>
      <c r="D133" s="296" t="s">
        <v>133</v>
      </c>
      <c r="E133" s="296">
        <v>20109</v>
      </c>
    </row>
    <row r="134" spans="1:5" ht="12.75">
      <c r="A134" s="296">
        <v>20110</v>
      </c>
      <c r="B134" s="296" t="s">
        <v>134</v>
      </c>
      <c r="C134" s="296"/>
      <c r="D134" s="296" t="s">
        <v>134</v>
      </c>
      <c r="E134" s="296">
        <v>20110</v>
      </c>
    </row>
    <row r="135" spans="1:5" ht="12.75">
      <c r="A135" s="296">
        <v>20111</v>
      </c>
      <c r="B135" s="296" t="s">
        <v>135</v>
      </c>
      <c r="C135" s="296"/>
      <c r="D135" s="296" t="s">
        <v>135</v>
      </c>
      <c r="E135" s="296">
        <v>20111</v>
      </c>
    </row>
    <row r="136" spans="1:5" ht="12.75">
      <c r="A136" s="296">
        <v>20112</v>
      </c>
      <c r="B136" s="296" t="s">
        <v>136</v>
      </c>
      <c r="C136" s="296"/>
      <c r="D136" s="296" t="s">
        <v>136</v>
      </c>
      <c r="E136" s="296">
        <v>20112</v>
      </c>
    </row>
    <row r="137" spans="1:5" ht="12.75">
      <c r="A137" s="296">
        <v>20113</v>
      </c>
      <c r="B137" s="296" t="s">
        <v>137</v>
      </c>
      <c r="C137" s="296"/>
      <c r="D137" s="296" t="s">
        <v>137</v>
      </c>
      <c r="E137" s="296">
        <v>20113</v>
      </c>
    </row>
    <row r="138" spans="1:5" ht="12.75">
      <c r="A138" s="296">
        <v>20114</v>
      </c>
      <c r="B138" s="296" t="s">
        <v>138</v>
      </c>
      <c r="C138" s="296"/>
      <c r="D138" s="296" t="s">
        <v>138</v>
      </c>
      <c r="E138" s="296">
        <v>20114</v>
      </c>
    </row>
    <row r="139" spans="1:5" ht="12.75">
      <c r="A139" s="296">
        <v>20201</v>
      </c>
      <c r="B139" s="296" t="s">
        <v>139</v>
      </c>
      <c r="C139" s="296"/>
      <c r="D139" s="296" t="s">
        <v>139</v>
      </c>
      <c r="E139" s="296">
        <v>20201</v>
      </c>
    </row>
    <row r="140" spans="1:5" ht="12.75">
      <c r="A140" s="296">
        <v>20202</v>
      </c>
      <c r="B140" s="296" t="s">
        <v>140</v>
      </c>
      <c r="C140" s="296"/>
      <c r="D140" s="296" t="s">
        <v>140</v>
      </c>
      <c r="E140" s="296">
        <v>20202</v>
      </c>
    </row>
    <row r="141" spans="1:5" ht="12.75">
      <c r="A141" s="296">
        <v>20203</v>
      </c>
      <c r="B141" s="296" t="s">
        <v>141</v>
      </c>
      <c r="C141" s="296"/>
      <c r="D141" s="296" t="s">
        <v>141</v>
      </c>
      <c r="E141" s="296">
        <v>20203</v>
      </c>
    </row>
    <row r="142" spans="1:5" ht="12.75">
      <c r="A142" s="296">
        <v>20204</v>
      </c>
      <c r="B142" s="296" t="s">
        <v>142</v>
      </c>
      <c r="C142" s="296"/>
      <c r="D142" s="296" t="s">
        <v>142</v>
      </c>
      <c r="E142" s="296">
        <v>20204</v>
      </c>
    </row>
    <row r="143" spans="1:5" ht="12.75">
      <c r="A143" s="296">
        <v>20205</v>
      </c>
      <c r="B143" s="296" t="s">
        <v>143</v>
      </c>
      <c r="C143" s="296"/>
      <c r="D143" s="296" t="s">
        <v>143</v>
      </c>
      <c r="E143" s="296">
        <v>20205</v>
      </c>
    </row>
    <row r="144" spans="1:5" ht="12.75">
      <c r="A144" s="296">
        <v>20206</v>
      </c>
      <c r="B144" s="296" t="s">
        <v>144</v>
      </c>
      <c r="C144" s="296"/>
      <c r="D144" s="296" t="s">
        <v>144</v>
      </c>
      <c r="E144" s="296">
        <v>20206</v>
      </c>
    </row>
    <row r="145" spans="1:5" ht="12.75">
      <c r="A145" s="296">
        <v>20207</v>
      </c>
      <c r="B145" s="296" t="s">
        <v>145</v>
      </c>
      <c r="C145" s="296"/>
      <c r="D145" s="296" t="s">
        <v>145</v>
      </c>
      <c r="E145" s="296">
        <v>20207</v>
      </c>
    </row>
    <row r="146" spans="1:5" ht="12.75">
      <c r="A146" s="296">
        <v>20208</v>
      </c>
      <c r="B146" s="296" t="s">
        <v>146</v>
      </c>
      <c r="C146" s="296"/>
      <c r="D146" s="296" t="s">
        <v>146</v>
      </c>
      <c r="E146" s="296">
        <v>20208</v>
      </c>
    </row>
    <row r="147" spans="1:5" ht="12.75">
      <c r="A147" s="296">
        <v>20209</v>
      </c>
      <c r="B147" s="296" t="s">
        <v>147</v>
      </c>
      <c r="C147" s="296"/>
      <c r="D147" s="296" t="s">
        <v>147</v>
      </c>
      <c r="E147" s="296">
        <v>20209</v>
      </c>
    </row>
    <row r="148" spans="1:5" ht="12.75">
      <c r="A148" s="296">
        <v>20210</v>
      </c>
      <c r="B148" s="296" t="s">
        <v>148</v>
      </c>
      <c r="C148" s="296"/>
      <c r="D148" s="296" t="s">
        <v>148</v>
      </c>
      <c r="E148" s="296">
        <v>20210</v>
      </c>
    </row>
    <row r="149" spans="1:5" ht="12.75">
      <c r="A149" s="296">
        <v>20211</v>
      </c>
      <c r="B149" s="296" t="s">
        <v>149</v>
      </c>
      <c r="C149" s="296"/>
      <c r="D149" s="296" t="s">
        <v>149</v>
      </c>
      <c r="E149" s="296">
        <v>20211</v>
      </c>
    </row>
    <row r="150" spans="1:5" ht="12.75">
      <c r="A150" s="296">
        <v>20212</v>
      </c>
      <c r="B150" s="296" t="s">
        <v>150</v>
      </c>
      <c r="C150" s="296"/>
      <c r="D150" s="296" t="s">
        <v>150</v>
      </c>
      <c r="E150" s="296">
        <v>20212</v>
      </c>
    </row>
    <row r="151" spans="1:5" ht="12.75">
      <c r="A151" s="296">
        <v>20213</v>
      </c>
      <c r="B151" s="296" t="s">
        <v>151</v>
      </c>
      <c r="C151" s="296"/>
      <c r="D151" s="296" t="s">
        <v>151</v>
      </c>
      <c r="E151" s="296">
        <v>20213</v>
      </c>
    </row>
    <row r="152" spans="1:5" ht="12.75">
      <c r="A152" s="296">
        <v>20214</v>
      </c>
      <c r="B152" s="296" t="s">
        <v>152</v>
      </c>
      <c r="C152" s="296"/>
      <c r="D152" s="296" t="s">
        <v>152</v>
      </c>
      <c r="E152" s="296">
        <v>20214</v>
      </c>
    </row>
    <row r="153" spans="1:5" ht="12.75">
      <c r="A153" s="296">
        <v>20301</v>
      </c>
      <c r="B153" s="296" t="s">
        <v>153</v>
      </c>
      <c r="C153" s="296"/>
      <c r="D153" s="296" t="s">
        <v>153</v>
      </c>
      <c r="E153" s="296">
        <v>20301</v>
      </c>
    </row>
    <row r="154" spans="1:5" ht="12.75">
      <c r="A154" s="296">
        <v>20302</v>
      </c>
      <c r="B154" s="296" t="s">
        <v>154</v>
      </c>
      <c r="C154" s="296"/>
      <c r="D154" s="296" t="s">
        <v>154</v>
      </c>
      <c r="E154" s="296">
        <v>20302</v>
      </c>
    </row>
    <row r="155" spans="1:5" ht="12.75">
      <c r="A155" s="296">
        <v>20303</v>
      </c>
      <c r="B155" s="296" t="s">
        <v>155</v>
      </c>
      <c r="C155" s="296"/>
      <c r="D155" s="296" t="s">
        <v>155</v>
      </c>
      <c r="E155" s="296">
        <v>20303</v>
      </c>
    </row>
    <row r="156" spans="1:5" ht="12.75">
      <c r="A156" s="296">
        <v>20304</v>
      </c>
      <c r="B156" s="296" t="s">
        <v>156</v>
      </c>
      <c r="C156" s="296"/>
      <c r="D156" s="296" t="s">
        <v>156</v>
      </c>
      <c r="E156" s="296">
        <v>20304</v>
      </c>
    </row>
    <row r="157" spans="1:5" ht="12.75">
      <c r="A157" s="296">
        <v>20305</v>
      </c>
      <c r="B157" s="296" t="s">
        <v>157</v>
      </c>
      <c r="C157" s="296"/>
      <c r="D157" s="296" t="s">
        <v>157</v>
      </c>
      <c r="E157" s="296">
        <v>20305</v>
      </c>
    </row>
    <row r="158" spans="1:5" ht="12.75">
      <c r="A158" s="296">
        <v>20307</v>
      </c>
      <c r="B158" s="296" t="s">
        <v>158</v>
      </c>
      <c r="C158" s="296"/>
      <c r="D158" s="296" t="s">
        <v>158</v>
      </c>
      <c r="E158" s="296">
        <v>20307</v>
      </c>
    </row>
    <row r="159" spans="1:5" ht="12.75">
      <c r="A159" s="296">
        <v>20308</v>
      </c>
      <c r="B159" s="296" t="s">
        <v>159</v>
      </c>
      <c r="C159" s="296"/>
      <c r="D159" s="296" t="s">
        <v>159</v>
      </c>
      <c r="E159" s="296">
        <v>20308</v>
      </c>
    </row>
    <row r="160" spans="1:5" ht="12.75">
      <c r="A160" s="296">
        <v>20401</v>
      </c>
      <c r="B160" s="296" t="s">
        <v>160</v>
      </c>
      <c r="C160" s="296"/>
      <c r="D160" s="296" t="s">
        <v>160</v>
      </c>
      <c r="E160" s="296">
        <v>20401</v>
      </c>
    </row>
    <row r="161" spans="1:5" ht="12.75">
      <c r="A161" s="296">
        <v>20402</v>
      </c>
      <c r="B161" s="296" t="s">
        <v>161</v>
      </c>
      <c r="C161" s="296"/>
      <c r="D161" s="296" t="s">
        <v>161</v>
      </c>
      <c r="E161" s="296">
        <v>20402</v>
      </c>
    </row>
    <row r="162" spans="1:5" ht="12.75">
      <c r="A162" s="296">
        <v>20403</v>
      </c>
      <c r="B162" s="296" t="s">
        <v>162</v>
      </c>
      <c r="C162" s="296"/>
      <c r="D162" s="296" t="s">
        <v>162</v>
      </c>
      <c r="E162" s="296">
        <v>20403</v>
      </c>
    </row>
    <row r="163" spans="1:5" ht="12.75">
      <c r="A163" s="296">
        <v>20404</v>
      </c>
      <c r="B163" s="296" t="s">
        <v>163</v>
      </c>
      <c r="C163" s="296"/>
      <c r="D163" s="296" t="s">
        <v>163</v>
      </c>
      <c r="E163" s="296">
        <v>20404</v>
      </c>
    </row>
    <row r="164" spans="1:5" ht="12.75">
      <c r="A164" s="296">
        <v>20501</v>
      </c>
      <c r="B164" s="296" t="s">
        <v>164</v>
      </c>
      <c r="C164" s="296"/>
      <c r="D164" s="296" t="s">
        <v>164</v>
      </c>
      <c r="E164" s="296">
        <v>20501</v>
      </c>
    </row>
    <row r="165" spans="1:5" ht="12.75">
      <c r="A165" s="296">
        <v>20502</v>
      </c>
      <c r="B165" s="296" t="s">
        <v>165</v>
      </c>
      <c r="C165" s="296"/>
      <c r="D165" s="296" t="s">
        <v>165</v>
      </c>
      <c r="E165" s="296">
        <v>20502</v>
      </c>
    </row>
    <row r="166" spans="1:5" ht="12.75">
      <c r="A166" s="296">
        <v>20503</v>
      </c>
      <c r="B166" s="296" t="s">
        <v>166</v>
      </c>
      <c r="C166" s="296"/>
      <c r="D166" s="296" t="s">
        <v>166</v>
      </c>
      <c r="E166" s="296">
        <v>20503</v>
      </c>
    </row>
    <row r="167" spans="1:5" ht="12.75">
      <c r="A167" s="296">
        <v>20504</v>
      </c>
      <c r="B167" s="296" t="s">
        <v>167</v>
      </c>
      <c r="C167" s="296"/>
      <c r="D167" s="296" t="s">
        <v>167</v>
      </c>
      <c r="E167" s="296">
        <v>20504</v>
      </c>
    </row>
    <row r="168" spans="1:5" ht="12.75">
      <c r="A168" s="296">
        <v>20505</v>
      </c>
      <c r="B168" s="296" t="s">
        <v>168</v>
      </c>
      <c r="C168" s="296"/>
      <c r="D168" s="296" t="s">
        <v>168</v>
      </c>
      <c r="E168" s="296">
        <v>20505</v>
      </c>
    </row>
    <row r="169" spans="1:5" ht="12.75">
      <c r="A169" s="296">
        <v>20506</v>
      </c>
      <c r="B169" s="296" t="s">
        <v>169</v>
      </c>
      <c r="C169" s="296"/>
      <c r="D169" s="296" t="s">
        <v>169</v>
      </c>
      <c r="E169" s="296">
        <v>20506</v>
      </c>
    </row>
    <row r="170" spans="1:5" ht="12.75">
      <c r="A170" s="296">
        <v>20507</v>
      </c>
      <c r="B170" s="296" t="s">
        <v>170</v>
      </c>
      <c r="C170" s="296"/>
      <c r="D170" s="296" t="s">
        <v>170</v>
      </c>
      <c r="E170" s="296">
        <v>20507</v>
      </c>
    </row>
    <row r="171" spans="1:5" ht="12.75">
      <c r="A171" s="296">
        <v>20508</v>
      </c>
      <c r="B171" s="296" t="s">
        <v>171</v>
      </c>
      <c r="C171" s="296"/>
      <c r="D171" s="296" t="s">
        <v>171</v>
      </c>
      <c r="E171" s="296">
        <v>20508</v>
      </c>
    </row>
    <row r="172" spans="1:5" ht="12.75">
      <c r="A172" s="296">
        <v>20601</v>
      </c>
      <c r="B172" s="296" t="s">
        <v>172</v>
      </c>
      <c r="C172" s="296"/>
      <c r="D172" s="296" t="s">
        <v>172</v>
      </c>
      <c r="E172" s="296">
        <v>20601</v>
      </c>
    </row>
    <row r="173" spans="1:5" ht="12.75">
      <c r="A173" s="296">
        <v>20602</v>
      </c>
      <c r="B173" s="296" t="s">
        <v>173</v>
      </c>
      <c r="C173" s="296"/>
      <c r="D173" s="296" t="s">
        <v>173</v>
      </c>
      <c r="E173" s="296">
        <v>20602</v>
      </c>
    </row>
    <row r="174" spans="1:5" ht="12.75">
      <c r="A174" s="296">
        <v>20603</v>
      </c>
      <c r="B174" s="296" t="s">
        <v>174</v>
      </c>
      <c r="C174" s="296"/>
      <c r="D174" s="296" t="s">
        <v>174</v>
      </c>
      <c r="E174" s="296">
        <v>20603</v>
      </c>
    </row>
    <row r="175" spans="1:5" ht="12.75">
      <c r="A175" s="296">
        <v>20604</v>
      </c>
      <c r="B175" s="296" t="s">
        <v>175</v>
      </c>
      <c r="C175" s="296"/>
      <c r="D175" s="296" t="s">
        <v>175</v>
      </c>
      <c r="E175" s="296">
        <v>20604</v>
      </c>
    </row>
    <row r="176" spans="1:5" ht="12.75">
      <c r="A176" s="296">
        <v>20605</v>
      </c>
      <c r="B176" s="296" t="s">
        <v>176</v>
      </c>
      <c r="C176" s="296"/>
      <c r="D176" s="296" t="s">
        <v>176</v>
      </c>
      <c r="E176" s="296">
        <v>20605</v>
      </c>
    </row>
    <row r="177" spans="1:5" ht="12.75">
      <c r="A177" s="296">
        <v>20606</v>
      </c>
      <c r="B177" s="296" t="s">
        <v>177</v>
      </c>
      <c r="C177" s="296"/>
      <c r="D177" s="296" t="s">
        <v>177</v>
      </c>
      <c r="E177" s="296">
        <v>20606</v>
      </c>
    </row>
    <row r="178" spans="1:5" ht="12.75">
      <c r="A178" s="296">
        <v>20607</v>
      </c>
      <c r="B178" s="296" t="s">
        <v>178</v>
      </c>
      <c r="C178" s="296"/>
      <c r="D178" s="296" t="s">
        <v>178</v>
      </c>
      <c r="E178" s="296">
        <v>20607</v>
      </c>
    </row>
    <row r="179" spans="1:5" ht="12.75">
      <c r="A179" s="296">
        <v>20608</v>
      </c>
      <c r="B179" s="296" t="s">
        <v>179</v>
      </c>
      <c r="C179" s="296"/>
      <c r="D179" s="296" t="s">
        <v>179</v>
      </c>
      <c r="E179" s="296">
        <v>20608</v>
      </c>
    </row>
    <row r="180" spans="1:5" ht="12.75">
      <c r="A180" s="296">
        <v>20701</v>
      </c>
      <c r="B180" s="296" t="s">
        <v>180</v>
      </c>
      <c r="C180" s="296"/>
      <c r="D180" s="296" t="s">
        <v>180</v>
      </c>
      <c r="E180" s="296">
        <v>20701</v>
      </c>
    </row>
    <row r="181" spans="1:5" ht="12.75">
      <c r="A181" s="296">
        <v>20702</v>
      </c>
      <c r="B181" s="296" t="s">
        <v>181</v>
      </c>
      <c r="C181" s="296"/>
      <c r="D181" s="296" t="s">
        <v>181</v>
      </c>
      <c r="E181" s="296">
        <v>20702</v>
      </c>
    </row>
    <row r="182" spans="1:5" ht="12.75">
      <c r="A182" s="296">
        <v>20703</v>
      </c>
      <c r="B182" s="296" t="s">
        <v>182</v>
      </c>
      <c r="C182" s="296"/>
      <c r="D182" s="296" t="s">
        <v>182</v>
      </c>
      <c r="E182" s="296">
        <v>20703</v>
      </c>
    </row>
    <row r="183" spans="1:5" ht="12.75">
      <c r="A183" s="296">
        <v>20704</v>
      </c>
      <c r="B183" s="296" t="s">
        <v>183</v>
      </c>
      <c r="C183" s="296"/>
      <c r="D183" s="296" t="s">
        <v>183</v>
      </c>
      <c r="E183" s="296">
        <v>20704</v>
      </c>
    </row>
    <row r="184" spans="1:5" ht="12.75">
      <c r="A184" s="296">
        <v>20705</v>
      </c>
      <c r="B184" s="296" t="s">
        <v>184</v>
      </c>
      <c r="C184" s="296"/>
      <c r="D184" s="296" t="s">
        <v>184</v>
      </c>
      <c r="E184" s="296">
        <v>20705</v>
      </c>
    </row>
    <row r="185" spans="1:5" ht="12.75">
      <c r="A185" s="296">
        <v>20706</v>
      </c>
      <c r="B185" s="296" t="s">
        <v>185</v>
      </c>
      <c r="C185" s="296"/>
      <c r="D185" s="296" t="s">
        <v>185</v>
      </c>
      <c r="E185" s="296">
        <v>20706</v>
      </c>
    </row>
    <row r="186" spans="1:5" ht="12.75">
      <c r="A186" s="296">
        <v>20707</v>
      </c>
      <c r="B186" s="296" t="s">
        <v>186</v>
      </c>
      <c r="C186" s="296"/>
      <c r="D186" s="296" t="s">
        <v>186</v>
      </c>
      <c r="E186" s="296">
        <v>20707</v>
      </c>
    </row>
    <row r="187" spans="1:5" ht="12.75">
      <c r="A187" s="296">
        <v>20801</v>
      </c>
      <c r="B187" s="296" t="s">
        <v>187</v>
      </c>
      <c r="C187" s="296"/>
      <c r="D187" s="296" t="s">
        <v>187</v>
      </c>
      <c r="E187" s="296">
        <v>20801</v>
      </c>
    </row>
    <row r="188" spans="1:5" ht="12.75">
      <c r="A188" s="296">
        <v>20802</v>
      </c>
      <c r="B188" s="296" t="s">
        <v>188</v>
      </c>
      <c r="C188" s="296"/>
      <c r="D188" s="296" t="s">
        <v>188</v>
      </c>
      <c r="E188" s="296">
        <v>20802</v>
      </c>
    </row>
    <row r="189" spans="1:5" ht="12.75">
      <c r="A189" s="296">
        <v>20803</v>
      </c>
      <c r="B189" s="296" t="s">
        <v>189</v>
      </c>
      <c r="C189" s="296"/>
      <c r="D189" s="296" t="s">
        <v>189</v>
      </c>
      <c r="E189" s="296">
        <v>20803</v>
      </c>
    </row>
    <row r="190" spans="1:5" ht="12.75">
      <c r="A190" s="296">
        <v>20804</v>
      </c>
      <c r="B190" s="296" t="s">
        <v>190</v>
      </c>
      <c r="C190" s="296"/>
      <c r="D190" s="296" t="s">
        <v>190</v>
      </c>
      <c r="E190" s="296">
        <v>20804</v>
      </c>
    </row>
    <row r="191" spans="1:5" ht="12.75">
      <c r="A191" s="296">
        <v>20805</v>
      </c>
      <c r="B191" s="296" t="s">
        <v>191</v>
      </c>
      <c r="C191" s="296"/>
      <c r="D191" s="296" t="s">
        <v>191</v>
      </c>
      <c r="E191" s="296">
        <v>20805</v>
      </c>
    </row>
    <row r="192" spans="1:5" ht="12.75">
      <c r="A192" s="296">
        <v>20901</v>
      </c>
      <c r="B192" s="296" t="s">
        <v>192</v>
      </c>
      <c r="C192" s="296"/>
      <c r="D192" s="296" t="s">
        <v>192</v>
      </c>
      <c r="E192" s="296">
        <v>20901</v>
      </c>
    </row>
    <row r="193" spans="1:5" ht="12.75">
      <c r="A193" s="296">
        <v>20902</v>
      </c>
      <c r="B193" s="296" t="s">
        <v>193</v>
      </c>
      <c r="C193" s="296"/>
      <c r="D193" s="296" t="s">
        <v>193</v>
      </c>
      <c r="E193" s="296">
        <v>20902</v>
      </c>
    </row>
    <row r="194" spans="1:5" ht="12.75">
      <c r="A194" s="296">
        <v>20903</v>
      </c>
      <c r="B194" s="296" t="s">
        <v>194</v>
      </c>
      <c r="C194" s="296"/>
      <c r="D194" s="296" t="s">
        <v>194</v>
      </c>
      <c r="E194" s="296">
        <v>20903</v>
      </c>
    </row>
    <row r="195" spans="1:5" ht="12.75">
      <c r="A195" s="296">
        <v>20904</v>
      </c>
      <c r="B195" s="296" t="s">
        <v>195</v>
      </c>
      <c r="C195" s="296"/>
      <c r="D195" s="296" t="s">
        <v>195</v>
      </c>
      <c r="E195" s="296">
        <v>20904</v>
      </c>
    </row>
    <row r="196" spans="1:5" ht="12.75">
      <c r="A196" s="296">
        <v>20905</v>
      </c>
      <c r="B196" s="296" t="s">
        <v>196</v>
      </c>
      <c r="C196" s="296"/>
      <c r="D196" s="296" t="s">
        <v>196</v>
      </c>
      <c r="E196" s="296">
        <v>20905</v>
      </c>
    </row>
    <row r="197" spans="1:5" ht="12.75">
      <c r="A197" s="296">
        <v>21001</v>
      </c>
      <c r="B197" s="296" t="s">
        <v>197</v>
      </c>
      <c r="C197" s="296"/>
      <c r="D197" s="296" t="s">
        <v>197</v>
      </c>
      <c r="E197" s="296">
        <v>21001</v>
      </c>
    </row>
    <row r="198" spans="1:5" ht="12.75">
      <c r="A198" s="296">
        <v>21002</v>
      </c>
      <c r="B198" s="296" t="s">
        <v>198</v>
      </c>
      <c r="C198" s="296"/>
      <c r="D198" s="296" t="s">
        <v>198</v>
      </c>
      <c r="E198" s="296">
        <v>21002</v>
      </c>
    </row>
    <row r="199" spans="1:5" ht="12.75">
      <c r="A199" s="296">
        <v>21003</v>
      </c>
      <c r="B199" s="296" t="s">
        <v>199</v>
      </c>
      <c r="C199" s="296"/>
      <c r="D199" s="296" t="s">
        <v>199</v>
      </c>
      <c r="E199" s="296">
        <v>21003</v>
      </c>
    </row>
    <row r="200" spans="1:5" ht="12.75">
      <c r="A200" s="296">
        <v>21004</v>
      </c>
      <c r="B200" s="296" t="s">
        <v>200</v>
      </c>
      <c r="C200" s="296"/>
      <c r="D200" s="296" t="s">
        <v>200</v>
      </c>
      <c r="E200" s="296">
        <v>21004</v>
      </c>
    </row>
    <row r="201" spans="1:5" ht="12.75">
      <c r="A201" s="296">
        <v>21005</v>
      </c>
      <c r="B201" s="296" t="s">
        <v>201</v>
      </c>
      <c r="C201" s="296"/>
      <c r="D201" s="296" t="s">
        <v>201</v>
      </c>
      <c r="E201" s="296">
        <v>21005</v>
      </c>
    </row>
    <row r="202" spans="1:5" ht="12.75">
      <c r="A202" s="296">
        <v>21006</v>
      </c>
      <c r="B202" s="296" t="s">
        <v>202</v>
      </c>
      <c r="C202" s="296"/>
      <c r="D202" s="296" t="s">
        <v>202</v>
      </c>
      <c r="E202" s="296">
        <v>21006</v>
      </c>
    </row>
    <row r="203" spans="1:5" ht="12.75">
      <c r="A203" s="296">
        <v>21007</v>
      </c>
      <c r="B203" s="296" t="s">
        <v>203</v>
      </c>
      <c r="C203" s="296"/>
      <c r="D203" s="296" t="s">
        <v>203</v>
      </c>
      <c r="E203" s="296">
        <v>21007</v>
      </c>
    </row>
    <row r="204" spans="1:5" ht="12.75">
      <c r="A204" s="296">
        <v>21008</v>
      </c>
      <c r="B204" s="296" t="s">
        <v>204</v>
      </c>
      <c r="C204" s="296"/>
      <c r="D204" s="296" t="s">
        <v>204</v>
      </c>
      <c r="E204" s="296">
        <v>21008</v>
      </c>
    </row>
    <row r="205" spans="1:5" ht="12.75">
      <c r="A205" s="296">
        <v>21009</v>
      </c>
      <c r="B205" s="296" t="s">
        <v>205</v>
      </c>
      <c r="C205" s="296"/>
      <c r="D205" s="296" t="s">
        <v>205</v>
      </c>
      <c r="E205" s="296">
        <v>21009</v>
      </c>
    </row>
    <row r="206" spans="1:5" ht="12.75">
      <c r="A206" s="296">
        <v>21010</v>
      </c>
      <c r="B206" s="296" t="s">
        <v>206</v>
      </c>
      <c r="C206" s="296"/>
      <c r="D206" s="296" t="s">
        <v>206</v>
      </c>
      <c r="E206" s="296">
        <v>21010</v>
      </c>
    </row>
    <row r="207" spans="1:5" ht="12.75">
      <c r="A207" s="296">
        <v>21011</v>
      </c>
      <c r="B207" s="296" t="s">
        <v>207</v>
      </c>
      <c r="C207" s="296"/>
      <c r="D207" s="296" t="s">
        <v>207</v>
      </c>
      <c r="E207" s="296">
        <v>21011</v>
      </c>
    </row>
    <row r="208" spans="1:5" ht="12.75">
      <c r="A208" s="296">
        <v>21012</v>
      </c>
      <c r="B208" s="296" t="s">
        <v>208</v>
      </c>
      <c r="C208" s="296"/>
      <c r="D208" s="296" t="s">
        <v>208</v>
      </c>
      <c r="E208" s="296">
        <v>21012</v>
      </c>
    </row>
    <row r="209" spans="1:5" ht="12.75">
      <c r="A209" s="296">
        <v>21013</v>
      </c>
      <c r="B209" s="296" t="s">
        <v>209</v>
      </c>
      <c r="C209" s="296"/>
      <c r="D209" s="296" t="s">
        <v>209</v>
      </c>
      <c r="E209" s="296">
        <v>21013</v>
      </c>
    </row>
    <row r="210" spans="1:5" ht="12.75">
      <c r="A210" s="296">
        <v>21101</v>
      </c>
      <c r="B210" s="296" t="s">
        <v>210</v>
      </c>
      <c r="C210" s="296"/>
      <c r="D210" s="296" t="s">
        <v>210</v>
      </c>
      <c r="E210" s="296">
        <v>21101</v>
      </c>
    </row>
    <row r="211" spans="1:5" ht="12.75">
      <c r="A211" s="296">
        <v>21102</v>
      </c>
      <c r="B211" s="296" t="s">
        <v>211</v>
      </c>
      <c r="C211" s="296"/>
      <c r="D211" s="296" t="s">
        <v>211</v>
      </c>
      <c r="E211" s="296">
        <v>21102</v>
      </c>
    </row>
    <row r="212" spans="1:5" ht="12.75">
      <c r="A212" s="296">
        <v>21103</v>
      </c>
      <c r="B212" s="296" t="s">
        <v>212</v>
      </c>
      <c r="C212" s="296"/>
      <c r="D212" s="296" t="s">
        <v>212</v>
      </c>
      <c r="E212" s="296">
        <v>21103</v>
      </c>
    </row>
    <row r="213" spans="1:5" ht="12.75">
      <c r="A213" s="296">
        <v>21104</v>
      </c>
      <c r="B213" s="296" t="s">
        <v>213</v>
      </c>
      <c r="C213" s="296"/>
      <c r="D213" s="296" t="s">
        <v>213</v>
      </c>
      <c r="E213" s="296">
        <v>21104</v>
      </c>
    </row>
    <row r="214" spans="1:5" ht="12.75">
      <c r="A214" s="296">
        <v>21105</v>
      </c>
      <c r="B214" s="296" t="s">
        <v>214</v>
      </c>
      <c r="C214" s="296"/>
      <c r="D214" s="296" t="s">
        <v>214</v>
      </c>
      <c r="E214" s="296">
        <v>21105</v>
      </c>
    </row>
    <row r="215" spans="1:5" ht="12.75">
      <c r="A215" s="296">
        <v>21106</v>
      </c>
      <c r="B215" s="296" t="s">
        <v>215</v>
      </c>
      <c r="C215" s="296"/>
      <c r="D215" s="296" t="s">
        <v>215</v>
      </c>
      <c r="E215" s="296">
        <v>21106</v>
      </c>
    </row>
    <row r="216" spans="1:5" ht="12.75">
      <c r="A216" s="296">
        <v>21107</v>
      </c>
      <c r="B216" s="296" t="s">
        <v>216</v>
      </c>
      <c r="C216" s="296"/>
      <c r="D216" s="296" t="s">
        <v>216</v>
      </c>
      <c r="E216" s="296">
        <v>21107</v>
      </c>
    </row>
    <row r="217" spans="1:5" ht="12.75">
      <c r="A217" s="296">
        <v>21201</v>
      </c>
      <c r="B217" s="296" t="s">
        <v>217</v>
      </c>
      <c r="C217" s="296"/>
      <c r="D217" s="296" t="s">
        <v>217</v>
      </c>
      <c r="E217" s="296">
        <v>21201</v>
      </c>
    </row>
    <row r="218" spans="1:5" ht="12.75">
      <c r="A218" s="296">
        <v>21202</v>
      </c>
      <c r="B218" s="296" t="s">
        <v>218</v>
      </c>
      <c r="C218" s="296"/>
      <c r="D218" s="296" t="s">
        <v>218</v>
      </c>
      <c r="E218" s="296">
        <v>21202</v>
      </c>
    </row>
    <row r="219" spans="1:5" ht="12.75">
      <c r="A219" s="296">
        <v>21203</v>
      </c>
      <c r="B219" s="296" t="s">
        <v>219</v>
      </c>
      <c r="C219" s="296"/>
      <c r="D219" s="296" t="s">
        <v>219</v>
      </c>
      <c r="E219" s="296">
        <v>21203</v>
      </c>
    </row>
    <row r="220" spans="1:5" ht="12.75">
      <c r="A220" s="296">
        <v>21204</v>
      </c>
      <c r="B220" s="296" t="s">
        <v>220</v>
      </c>
      <c r="C220" s="296"/>
      <c r="D220" s="296" t="s">
        <v>220</v>
      </c>
      <c r="E220" s="296">
        <v>21204</v>
      </c>
    </row>
    <row r="221" spans="1:5" ht="12.75">
      <c r="A221" s="296">
        <v>21205</v>
      </c>
      <c r="B221" s="296" t="s">
        <v>221</v>
      </c>
      <c r="C221" s="296"/>
      <c r="D221" s="296" t="s">
        <v>221</v>
      </c>
      <c r="E221" s="296">
        <v>21205</v>
      </c>
    </row>
    <row r="222" spans="1:5" ht="12.75">
      <c r="A222" s="296">
        <v>21301</v>
      </c>
      <c r="B222" s="296" t="s">
        <v>222</v>
      </c>
      <c r="C222" s="296"/>
      <c r="D222" s="296" t="s">
        <v>222</v>
      </c>
      <c r="E222" s="296">
        <v>21301</v>
      </c>
    </row>
    <row r="223" spans="1:5" ht="12.75">
      <c r="A223" s="296">
        <v>21302</v>
      </c>
      <c r="B223" s="296" t="s">
        <v>223</v>
      </c>
      <c r="C223" s="296"/>
      <c r="D223" s="296" t="s">
        <v>223</v>
      </c>
      <c r="E223" s="296">
        <v>21302</v>
      </c>
    </row>
    <row r="224" spans="1:5" ht="12.75">
      <c r="A224" s="296">
        <v>21303</v>
      </c>
      <c r="B224" s="296" t="s">
        <v>224</v>
      </c>
      <c r="C224" s="296"/>
      <c r="D224" s="296" t="s">
        <v>224</v>
      </c>
      <c r="E224" s="296">
        <v>21303</v>
      </c>
    </row>
    <row r="225" spans="1:5" ht="12.75">
      <c r="A225" s="296">
        <v>21304</v>
      </c>
      <c r="B225" s="296" t="s">
        <v>225</v>
      </c>
      <c r="C225" s="296"/>
      <c r="D225" s="296" t="s">
        <v>225</v>
      </c>
      <c r="E225" s="296">
        <v>21304</v>
      </c>
    </row>
    <row r="226" spans="1:5" ht="12.75">
      <c r="A226" s="296">
        <v>21305</v>
      </c>
      <c r="B226" s="296" t="s">
        <v>226</v>
      </c>
      <c r="C226" s="296"/>
      <c r="D226" s="296" t="s">
        <v>226</v>
      </c>
      <c r="E226" s="296">
        <v>21305</v>
      </c>
    </row>
    <row r="227" spans="1:5" ht="12.75">
      <c r="A227" s="296">
        <v>21306</v>
      </c>
      <c r="B227" s="296" t="s">
        <v>227</v>
      </c>
      <c r="C227" s="296"/>
      <c r="D227" s="296" t="s">
        <v>227</v>
      </c>
      <c r="E227" s="296">
        <v>21306</v>
      </c>
    </row>
    <row r="228" spans="1:5" ht="12.75">
      <c r="A228" s="296">
        <v>21307</v>
      </c>
      <c r="B228" s="296" t="s">
        <v>228</v>
      </c>
      <c r="C228" s="296"/>
      <c r="D228" s="296" t="s">
        <v>228</v>
      </c>
      <c r="E228" s="296">
        <v>21307</v>
      </c>
    </row>
    <row r="229" spans="1:5" ht="12.75">
      <c r="A229" s="296">
        <v>21308</v>
      </c>
      <c r="B229" s="296" t="s">
        <v>229</v>
      </c>
      <c r="C229" s="296"/>
      <c r="D229" s="296" t="s">
        <v>229</v>
      </c>
      <c r="E229" s="296">
        <v>21308</v>
      </c>
    </row>
    <row r="230" spans="1:5" ht="12.75">
      <c r="A230" s="296">
        <v>21401</v>
      </c>
      <c r="B230" s="296" t="s">
        <v>230</v>
      </c>
      <c r="C230" s="296"/>
      <c r="D230" s="296" t="s">
        <v>230</v>
      </c>
      <c r="E230" s="296">
        <v>21401</v>
      </c>
    </row>
    <row r="231" spans="1:5" ht="12.75">
      <c r="A231" s="297">
        <v>21402</v>
      </c>
      <c r="B231" s="296" t="s">
        <v>231</v>
      </c>
      <c r="C231" s="296"/>
      <c r="D231" s="296" t="s">
        <v>231</v>
      </c>
      <c r="E231" s="297">
        <v>21402</v>
      </c>
    </row>
    <row r="232" spans="1:5" ht="12.75">
      <c r="A232" s="296">
        <v>21403</v>
      </c>
      <c r="B232" s="296" t="s">
        <v>232</v>
      </c>
      <c r="C232" s="296"/>
      <c r="D232" s="296" t="s">
        <v>232</v>
      </c>
      <c r="E232" s="296">
        <v>21403</v>
      </c>
    </row>
    <row r="233" spans="1:5" ht="12.75">
      <c r="A233" s="296">
        <v>21404</v>
      </c>
      <c r="B233" s="296" t="s">
        <v>233</v>
      </c>
      <c r="C233" s="296"/>
      <c r="D233" s="296" t="s">
        <v>233</v>
      </c>
      <c r="E233" s="296">
        <v>21404</v>
      </c>
    </row>
    <row r="234" spans="1:5" ht="12.75">
      <c r="A234" s="296">
        <v>21501</v>
      </c>
      <c r="B234" s="296" t="s">
        <v>234</v>
      </c>
      <c r="C234" s="296"/>
      <c r="D234" s="296" t="s">
        <v>234</v>
      </c>
      <c r="E234" s="296">
        <v>21501</v>
      </c>
    </row>
    <row r="235" spans="1:5" ht="12.75">
      <c r="A235" s="296">
        <v>21502</v>
      </c>
      <c r="B235" s="296" t="s">
        <v>235</v>
      </c>
      <c r="C235" s="296"/>
      <c r="D235" s="296" t="s">
        <v>235</v>
      </c>
      <c r="E235" s="296">
        <v>21502</v>
      </c>
    </row>
    <row r="236" spans="1:5" ht="12.75">
      <c r="A236" s="296">
        <v>21503</v>
      </c>
      <c r="B236" s="296" t="s">
        <v>236</v>
      </c>
      <c r="C236" s="296"/>
      <c r="D236" s="296" t="s">
        <v>236</v>
      </c>
      <c r="E236" s="296">
        <v>21503</v>
      </c>
    </row>
    <row r="237" spans="1:5" ht="12.75">
      <c r="A237" s="296">
        <v>21504</v>
      </c>
      <c r="B237" s="296" t="s">
        <v>237</v>
      </c>
      <c r="C237" s="296"/>
      <c r="D237" s="296" t="s">
        <v>237</v>
      </c>
      <c r="E237" s="296">
        <v>21504</v>
      </c>
    </row>
    <row r="238" spans="1:5" ht="12.75">
      <c r="A238" s="296">
        <v>21601</v>
      </c>
      <c r="B238" s="296" t="s">
        <v>238</v>
      </c>
      <c r="C238" s="296"/>
      <c r="D238" s="296" t="s">
        <v>238</v>
      </c>
      <c r="E238" s="296">
        <v>21601</v>
      </c>
    </row>
    <row r="239" spans="1:5" ht="12.75">
      <c r="A239" s="296">
        <v>21602</v>
      </c>
      <c r="B239" s="296" t="s">
        <v>239</v>
      </c>
      <c r="C239" s="296"/>
      <c r="D239" s="296" t="s">
        <v>239</v>
      </c>
      <c r="E239" s="296">
        <v>21602</v>
      </c>
    </row>
    <row r="240" spans="1:5" ht="12.75">
      <c r="A240" s="296">
        <v>21603</v>
      </c>
      <c r="B240" s="296" t="s">
        <v>240</v>
      </c>
      <c r="C240" s="296"/>
      <c r="D240" s="296" t="s">
        <v>240</v>
      </c>
      <c r="E240" s="296">
        <v>21603</v>
      </c>
    </row>
    <row r="241" spans="1:5" ht="12.75">
      <c r="A241" s="296">
        <v>30101</v>
      </c>
      <c r="B241" s="296" t="s">
        <v>241</v>
      </c>
      <c r="C241" s="296"/>
      <c r="D241" s="296" t="s">
        <v>241</v>
      </c>
      <c r="E241" s="296">
        <v>30101</v>
      </c>
    </row>
    <row r="242" spans="1:5" ht="12.75">
      <c r="A242" s="296">
        <v>30102</v>
      </c>
      <c r="B242" s="296" t="s">
        <v>242</v>
      </c>
      <c r="C242" s="296"/>
      <c r="D242" s="296" t="s">
        <v>242</v>
      </c>
      <c r="E242" s="296">
        <v>30102</v>
      </c>
    </row>
    <row r="243" spans="1:5" ht="12.75">
      <c r="A243" s="296">
        <v>30103</v>
      </c>
      <c r="B243" s="296" t="s">
        <v>243</v>
      </c>
      <c r="C243" s="296"/>
      <c r="D243" s="296" t="s">
        <v>243</v>
      </c>
      <c r="E243" s="296">
        <v>30103</v>
      </c>
    </row>
    <row r="244" spans="1:5" ht="12.75">
      <c r="A244" s="296">
        <v>30104</v>
      </c>
      <c r="B244" s="296" t="s">
        <v>244</v>
      </c>
      <c r="C244" s="296"/>
      <c r="D244" s="296" t="s">
        <v>244</v>
      </c>
      <c r="E244" s="296">
        <v>30104</v>
      </c>
    </row>
    <row r="245" spans="1:5" ht="12.75">
      <c r="A245" s="296">
        <v>30105</v>
      </c>
      <c r="B245" s="296" t="s">
        <v>245</v>
      </c>
      <c r="C245" s="296"/>
      <c r="D245" s="296" t="s">
        <v>245</v>
      </c>
      <c r="E245" s="296">
        <v>30105</v>
      </c>
    </row>
    <row r="246" spans="1:5" ht="12.75">
      <c r="A246" s="296">
        <v>30106</v>
      </c>
      <c r="B246" s="296" t="s">
        <v>246</v>
      </c>
      <c r="C246" s="296"/>
      <c r="D246" s="296" t="s">
        <v>246</v>
      </c>
      <c r="E246" s="296">
        <v>30106</v>
      </c>
    </row>
    <row r="247" spans="1:5" ht="12.75">
      <c r="A247" s="296">
        <v>30107</v>
      </c>
      <c r="B247" s="296" t="s">
        <v>247</v>
      </c>
      <c r="C247" s="296"/>
      <c r="D247" s="296" t="s">
        <v>247</v>
      </c>
      <c r="E247" s="296">
        <v>30107</v>
      </c>
    </row>
    <row r="248" spans="1:5" ht="12.75">
      <c r="A248" s="296">
        <v>30108</v>
      </c>
      <c r="B248" s="296" t="s">
        <v>248</v>
      </c>
      <c r="C248" s="296"/>
      <c r="D248" s="296" t="s">
        <v>248</v>
      </c>
      <c r="E248" s="296">
        <v>30108</v>
      </c>
    </row>
    <row r="249" spans="1:5" ht="12.75">
      <c r="A249" s="296">
        <v>30109</v>
      </c>
      <c r="B249" s="296" t="s">
        <v>249</v>
      </c>
      <c r="C249" s="296"/>
      <c r="D249" s="296" t="s">
        <v>249</v>
      </c>
      <c r="E249" s="296">
        <v>30109</v>
      </c>
    </row>
    <row r="250" spans="1:5" ht="12.75">
      <c r="A250" s="296">
        <v>30110</v>
      </c>
      <c r="B250" s="296" t="s">
        <v>250</v>
      </c>
      <c r="C250" s="296"/>
      <c r="D250" s="296" t="s">
        <v>250</v>
      </c>
      <c r="E250" s="296">
        <v>30110</v>
      </c>
    </row>
    <row r="251" spans="1:5" ht="12.75">
      <c r="A251" s="296">
        <v>30111</v>
      </c>
      <c r="B251" s="296" t="s">
        <v>251</v>
      </c>
      <c r="C251" s="296"/>
      <c r="D251" s="296" t="s">
        <v>251</v>
      </c>
      <c r="E251" s="296">
        <v>30111</v>
      </c>
    </row>
    <row r="252" spans="1:5" ht="12.75">
      <c r="A252" s="296">
        <v>30201</v>
      </c>
      <c r="B252" s="296" t="s">
        <v>252</v>
      </c>
      <c r="C252" s="296"/>
      <c r="D252" s="296" t="s">
        <v>252</v>
      </c>
      <c r="E252" s="296">
        <v>30201</v>
      </c>
    </row>
    <row r="253" spans="1:5" ht="12.75">
      <c r="A253" s="296">
        <v>30202</v>
      </c>
      <c r="B253" s="296" t="s">
        <v>253</v>
      </c>
      <c r="C253" s="296"/>
      <c r="D253" s="296" t="s">
        <v>253</v>
      </c>
      <c r="E253" s="296">
        <v>30202</v>
      </c>
    </row>
    <row r="254" spans="1:5" ht="12.75">
      <c r="A254" s="296">
        <v>30203</v>
      </c>
      <c r="B254" s="296" t="s">
        <v>254</v>
      </c>
      <c r="C254" s="296"/>
      <c r="D254" s="296" t="s">
        <v>254</v>
      </c>
      <c r="E254" s="296">
        <v>30203</v>
      </c>
    </row>
    <row r="255" spans="1:5" ht="12.75">
      <c r="A255" s="296">
        <v>30204</v>
      </c>
      <c r="B255" s="296" t="s">
        <v>255</v>
      </c>
      <c r="C255" s="296"/>
      <c r="D255" s="296" t="s">
        <v>255</v>
      </c>
      <c r="E255" s="296">
        <v>30204</v>
      </c>
    </row>
    <row r="256" spans="1:5" ht="12.75">
      <c r="A256" s="296">
        <v>30205</v>
      </c>
      <c r="B256" s="296" t="s">
        <v>256</v>
      </c>
      <c r="C256" s="296"/>
      <c r="D256" s="296" t="s">
        <v>256</v>
      </c>
      <c r="E256" s="296">
        <v>30205</v>
      </c>
    </row>
    <row r="257" spans="1:5" ht="12.75">
      <c r="A257" s="296">
        <v>30206</v>
      </c>
      <c r="B257" s="296" t="s">
        <v>257</v>
      </c>
      <c r="C257" s="296"/>
      <c r="D257" s="296" t="s">
        <v>257</v>
      </c>
      <c r="E257" s="296">
        <v>30206</v>
      </c>
    </row>
    <row r="258" spans="1:5" ht="12.75">
      <c r="A258" s="296">
        <v>30301</v>
      </c>
      <c r="B258" s="296" t="s">
        <v>258</v>
      </c>
      <c r="C258" s="296"/>
      <c r="D258" s="296" t="s">
        <v>258</v>
      </c>
      <c r="E258" s="296">
        <v>30301</v>
      </c>
    </row>
    <row r="259" spans="1:5" ht="12.75">
      <c r="A259" s="296">
        <v>30302</v>
      </c>
      <c r="B259" s="296" t="s">
        <v>259</v>
      </c>
      <c r="C259" s="296"/>
      <c r="D259" s="296" t="s">
        <v>259</v>
      </c>
      <c r="E259" s="296">
        <v>30302</v>
      </c>
    </row>
    <row r="260" spans="1:5" ht="12.75">
      <c r="A260" s="296">
        <v>30303</v>
      </c>
      <c r="B260" s="296" t="s">
        <v>260</v>
      </c>
      <c r="C260" s="296"/>
      <c r="D260" s="296" t="s">
        <v>260</v>
      </c>
      <c r="E260" s="296">
        <v>30303</v>
      </c>
    </row>
    <row r="261" spans="1:5" ht="12.75">
      <c r="A261" s="296">
        <v>30304</v>
      </c>
      <c r="B261" s="296" t="s">
        <v>261</v>
      </c>
      <c r="C261" s="296"/>
      <c r="D261" s="296" t="s">
        <v>261</v>
      </c>
      <c r="E261" s="296">
        <v>30304</v>
      </c>
    </row>
    <row r="262" spans="1:5" ht="12.75">
      <c r="A262" s="296">
        <v>30305</v>
      </c>
      <c r="B262" s="296" t="s">
        <v>262</v>
      </c>
      <c r="C262" s="296"/>
      <c r="D262" s="296" t="s">
        <v>262</v>
      </c>
      <c r="E262" s="296">
        <v>30305</v>
      </c>
    </row>
    <row r="263" spans="1:5" ht="12.75">
      <c r="A263" s="296">
        <v>30306</v>
      </c>
      <c r="B263" s="296" t="s">
        <v>263</v>
      </c>
      <c r="C263" s="296"/>
      <c r="D263" s="296" t="s">
        <v>263</v>
      </c>
      <c r="E263" s="296">
        <v>30306</v>
      </c>
    </row>
    <row r="264" spans="1:5" ht="12.75">
      <c r="A264" s="296">
        <v>30307</v>
      </c>
      <c r="B264" s="296" t="s">
        <v>264</v>
      </c>
      <c r="C264" s="296"/>
      <c r="D264" s="296" t="s">
        <v>264</v>
      </c>
      <c r="E264" s="296">
        <v>30307</v>
      </c>
    </row>
    <row r="265" spans="1:5" ht="12.75">
      <c r="A265" s="296">
        <v>30308</v>
      </c>
      <c r="B265" s="296" t="s">
        <v>265</v>
      </c>
      <c r="C265" s="296"/>
      <c r="D265" s="296" t="s">
        <v>265</v>
      </c>
      <c r="E265" s="296">
        <v>30308</v>
      </c>
    </row>
    <row r="266" spans="1:5" ht="12.75">
      <c r="A266" s="296">
        <v>30401</v>
      </c>
      <c r="B266" s="296" t="s">
        <v>266</v>
      </c>
      <c r="C266" s="296"/>
      <c r="D266" s="296" t="s">
        <v>266</v>
      </c>
      <c r="E266" s="296">
        <v>30401</v>
      </c>
    </row>
    <row r="267" spans="1:5" ht="12.75">
      <c r="A267" s="296">
        <v>30402</v>
      </c>
      <c r="B267" s="296" t="s">
        <v>267</v>
      </c>
      <c r="C267" s="296"/>
      <c r="D267" s="296" t="s">
        <v>267</v>
      </c>
      <c r="E267" s="296">
        <v>30402</v>
      </c>
    </row>
    <row r="268" spans="1:5" ht="12.75">
      <c r="A268" s="296">
        <v>30403</v>
      </c>
      <c r="B268" s="296" t="s">
        <v>268</v>
      </c>
      <c r="C268" s="296"/>
      <c r="D268" s="296" t="s">
        <v>268</v>
      </c>
      <c r="E268" s="296">
        <v>30403</v>
      </c>
    </row>
    <row r="269" spans="1:5" ht="12.75">
      <c r="A269" s="296">
        <v>30404</v>
      </c>
      <c r="B269" s="296" t="s">
        <v>269</v>
      </c>
      <c r="C269" s="296"/>
      <c r="D269" s="296" t="s">
        <v>269</v>
      </c>
      <c r="E269" s="296">
        <v>30404</v>
      </c>
    </row>
    <row r="270" spans="1:5" ht="12.75">
      <c r="A270" s="296">
        <v>30501</v>
      </c>
      <c r="B270" s="296" t="s">
        <v>270</v>
      </c>
      <c r="C270" s="296"/>
      <c r="D270" s="296" t="s">
        <v>270</v>
      </c>
      <c r="E270" s="296">
        <v>30501</v>
      </c>
    </row>
    <row r="271" spans="1:5" ht="12.75">
      <c r="A271" s="296">
        <v>30502</v>
      </c>
      <c r="B271" s="296" t="s">
        <v>271</v>
      </c>
      <c r="C271" s="296"/>
      <c r="D271" s="296" t="s">
        <v>271</v>
      </c>
      <c r="E271" s="296">
        <v>30502</v>
      </c>
    </row>
    <row r="272" spans="1:5" ht="12.75">
      <c r="A272" s="296">
        <v>30503</v>
      </c>
      <c r="B272" s="296" t="s">
        <v>272</v>
      </c>
      <c r="C272" s="296"/>
      <c r="D272" s="296" t="s">
        <v>272</v>
      </c>
      <c r="E272" s="296">
        <v>30503</v>
      </c>
    </row>
    <row r="273" spans="1:5" ht="12.75">
      <c r="A273" s="296">
        <v>30504</v>
      </c>
      <c r="B273" s="296" t="s">
        <v>273</v>
      </c>
      <c r="C273" s="296"/>
      <c r="D273" s="296" t="s">
        <v>273</v>
      </c>
      <c r="E273" s="296">
        <v>30504</v>
      </c>
    </row>
    <row r="274" spans="1:5" ht="12.75">
      <c r="A274" s="296">
        <v>30505</v>
      </c>
      <c r="B274" s="296" t="s">
        <v>274</v>
      </c>
      <c r="C274" s="296"/>
      <c r="D274" s="296" t="s">
        <v>274</v>
      </c>
      <c r="E274" s="296">
        <v>30505</v>
      </c>
    </row>
    <row r="275" spans="1:5" ht="12.75">
      <c r="A275" s="296">
        <v>30506</v>
      </c>
      <c r="B275" s="296" t="s">
        <v>275</v>
      </c>
      <c r="C275" s="296"/>
      <c r="D275" s="296" t="s">
        <v>275</v>
      </c>
      <c r="E275" s="296">
        <v>30506</v>
      </c>
    </row>
    <row r="276" spans="1:5" ht="12.75">
      <c r="A276" s="296">
        <v>30507</v>
      </c>
      <c r="B276" s="296" t="s">
        <v>276</v>
      </c>
      <c r="C276" s="296"/>
      <c r="D276" s="296" t="s">
        <v>276</v>
      </c>
      <c r="E276" s="296">
        <v>30507</v>
      </c>
    </row>
    <row r="277" spans="1:5" ht="12.75">
      <c r="A277" s="296">
        <v>30508</v>
      </c>
      <c r="B277" s="296" t="s">
        <v>277</v>
      </c>
      <c r="C277" s="296"/>
      <c r="D277" s="296" t="s">
        <v>277</v>
      </c>
      <c r="E277" s="296">
        <v>30508</v>
      </c>
    </row>
    <row r="278" spans="1:5" ht="12.75">
      <c r="A278" s="296">
        <v>30509</v>
      </c>
      <c r="B278" s="296" t="s">
        <v>278</v>
      </c>
      <c r="C278" s="296"/>
      <c r="D278" s="296" t="s">
        <v>278</v>
      </c>
      <c r="E278" s="296">
        <v>30509</v>
      </c>
    </row>
    <row r="279" spans="1:5" ht="12.75">
      <c r="A279" s="296">
        <v>30510</v>
      </c>
      <c r="B279" s="296" t="s">
        <v>279</v>
      </c>
      <c r="C279" s="296"/>
      <c r="D279" s="296" t="s">
        <v>279</v>
      </c>
      <c r="E279" s="296">
        <v>30510</v>
      </c>
    </row>
    <row r="280" spans="1:5" ht="12.75">
      <c r="A280" s="296">
        <v>30511</v>
      </c>
      <c r="B280" s="296" t="s">
        <v>280</v>
      </c>
      <c r="C280" s="296"/>
      <c r="D280" s="296" t="s">
        <v>280</v>
      </c>
      <c r="E280" s="296">
        <v>30511</v>
      </c>
    </row>
    <row r="281" spans="1:5" ht="12.75">
      <c r="A281" s="296">
        <v>30512</v>
      </c>
      <c r="B281" s="296" t="s">
        <v>281</v>
      </c>
      <c r="C281" s="296"/>
      <c r="D281" s="296" t="s">
        <v>281</v>
      </c>
      <c r="E281" s="296">
        <v>30512</v>
      </c>
    </row>
    <row r="282" spans="1:5" ht="12.75">
      <c r="A282" s="296">
        <v>30601</v>
      </c>
      <c r="B282" s="296" t="s">
        <v>282</v>
      </c>
      <c r="C282" s="296"/>
      <c r="D282" s="296" t="s">
        <v>282</v>
      </c>
      <c r="E282" s="296">
        <v>30601</v>
      </c>
    </row>
    <row r="283" spans="1:5" ht="12.75">
      <c r="A283" s="296">
        <v>30602</v>
      </c>
      <c r="B283" s="296" t="s">
        <v>283</v>
      </c>
      <c r="C283" s="296"/>
      <c r="D283" s="296" t="s">
        <v>283</v>
      </c>
      <c r="E283" s="296">
        <v>30602</v>
      </c>
    </row>
    <row r="284" spans="1:5" ht="12.75">
      <c r="A284" s="296">
        <v>30603</v>
      </c>
      <c r="B284" s="296" t="s">
        <v>284</v>
      </c>
      <c r="C284" s="296"/>
      <c r="D284" s="296" t="s">
        <v>284</v>
      </c>
      <c r="E284" s="296">
        <v>30603</v>
      </c>
    </row>
    <row r="285" spans="1:5" ht="12.75">
      <c r="A285" s="296">
        <v>30701</v>
      </c>
      <c r="B285" s="296" t="s">
        <v>285</v>
      </c>
      <c r="C285" s="296"/>
      <c r="D285" s="296" t="s">
        <v>285</v>
      </c>
      <c r="E285" s="296">
        <v>30701</v>
      </c>
    </row>
    <row r="286" spans="1:5" ht="12.75">
      <c r="A286" s="296">
        <v>30702</v>
      </c>
      <c r="B286" s="296" t="s">
        <v>286</v>
      </c>
      <c r="C286" s="296"/>
      <c r="D286" s="296" t="s">
        <v>286</v>
      </c>
      <c r="E286" s="296">
        <v>30702</v>
      </c>
    </row>
    <row r="287" spans="1:5" ht="12.75">
      <c r="A287" s="296">
        <v>30703</v>
      </c>
      <c r="B287" s="296" t="s">
        <v>287</v>
      </c>
      <c r="C287" s="296"/>
      <c r="D287" s="296" t="s">
        <v>287</v>
      </c>
      <c r="E287" s="296">
        <v>30703</v>
      </c>
    </row>
    <row r="288" spans="1:5" ht="12.75">
      <c r="A288" s="296">
        <v>30704</v>
      </c>
      <c r="B288" s="296" t="s">
        <v>288</v>
      </c>
      <c r="C288" s="296"/>
      <c r="D288" s="296" t="s">
        <v>288</v>
      </c>
      <c r="E288" s="296">
        <v>30704</v>
      </c>
    </row>
    <row r="289" spans="1:5" ht="12.75">
      <c r="A289" s="296">
        <v>30705</v>
      </c>
      <c r="B289" s="296" t="s">
        <v>289</v>
      </c>
      <c r="C289" s="296"/>
      <c r="D289" s="296" t="s">
        <v>289</v>
      </c>
      <c r="E289" s="296">
        <v>30705</v>
      </c>
    </row>
    <row r="290" spans="1:5" ht="12.75">
      <c r="A290" s="296">
        <v>30801</v>
      </c>
      <c r="B290" s="296" t="s">
        <v>290</v>
      </c>
      <c r="C290" s="296"/>
      <c r="D290" s="296" t="s">
        <v>290</v>
      </c>
      <c r="E290" s="296">
        <v>30801</v>
      </c>
    </row>
    <row r="291" spans="1:5" ht="12.75">
      <c r="A291" s="296">
        <v>30802</v>
      </c>
      <c r="B291" s="296" t="s">
        <v>291</v>
      </c>
      <c r="C291" s="296"/>
      <c r="D291" s="296" t="s">
        <v>291</v>
      </c>
      <c r="E291" s="296">
        <v>30802</v>
      </c>
    </row>
    <row r="292" spans="1:5" ht="12.75">
      <c r="A292" s="296">
        <v>30803</v>
      </c>
      <c r="B292" s="296" t="s">
        <v>292</v>
      </c>
      <c r="C292" s="296"/>
      <c r="D292" s="296" t="s">
        <v>292</v>
      </c>
      <c r="E292" s="296">
        <v>30803</v>
      </c>
    </row>
    <row r="293" spans="1:5" ht="12.75">
      <c r="A293" s="296">
        <v>30804</v>
      </c>
      <c r="B293" s="296" t="s">
        <v>293</v>
      </c>
      <c r="C293" s="296"/>
      <c r="D293" s="296" t="s">
        <v>293</v>
      </c>
      <c r="E293" s="296">
        <v>30804</v>
      </c>
    </row>
    <row r="294" spans="1:5" ht="12.75">
      <c r="A294" s="296">
        <v>40101</v>
      </c>
      <c r="B294" s="296" t="s">
        <v>294</v>
      </c>
      <c r="C294" s="296"/>
      <c r="D294" s="296" t="s">
        <v>294</v>
      </c>
      <c r="E294" s="296">
        <v>40101</v>
      </c>
    </row>
    <row r="295" spans="1:5" ht="12.75">
      <c r="A295" s="296">
        <v>40102</v>
      </c>
      <c r="B295" s="296" t="s">
        <v>295</v>
      </c>
      <c r="C295" s="296"/>
      <c r="D295" s="296" t="s">
        <v>295</v>
      </c>
      <c r="E295" s="296">
        <v>40102</v>
      </c>
    </row>
    <row r="296" spans="1:5" ht="12.75">
      <c r="A296" s="296">
        <v>40103</v>
      </c>
      <c r="B296" s="296" t="s">
        <v>296</v>
      </c>
      <c r="C296" s="296"/>
      <c r="D296" s="296" t="s">
        <v>296</v>
      </c>
      <c r="E296" s="296">
        <v>40103</v>
      </c>
    </row>
    <row r="297" spans="1:5" ht="12.75">
      <c r="A297" s="296">
        <v>40104</v>
      </c>
      <c r="B297" s="296" t="s">
        <v>297</v>
      </c>
      <c r="C297" s="296"/>
      <c r="D297" s="296" t="s">
        <v>297</v>
      </c>
      <c r="E297" s="296">
        <v>40104</v>
      </c>
    </row>
    <row r="298" spans="1:5" ht="12.75">
      <c r="A298" s="296">
        <v>40105</v>
      </c>
      <c r="B298" s="296" t="s">
        <v>298</v>
      </c>
      <c r="C298" s="296"/>
      <c r="D298" s="296" t="s">
        <v>298</v>
      </c>
      <c r="E298" s="296">
        <v>40105</v>
      </c>
    </row>
    <row r="299" spans="1:5" ht="12.75">
      <c r="A299" s="296">
        <v>40201</v>
      </c>
      <c r="B299" s="296" t="s">
        <v>299</v>
      </c>
      <c r="C299" s="296"/>
      <c r="D299" s="296" t="s">
        <v>299</v>
      </c>
      <c r="E299" s="296">
        <v>40201</v>
      </c>
    </row>
    <row r="300" spans="1:5" ht="12.75">
      <c r="A300" s="296">
        <v>40202</v>
      </c>
      <c r="B300" s="296" t="s">
        <v>300</v>
      </c>
      <c r="C300" s="296"/>
      <c r="D300" s="296" t="s">
        <v>300</v>
      </c>
      <c r="E300" s="296">
        <v>40202</v>
      </c>
    </row>
    <row r="301" spans="1:5" ht="12.75">
      <c r="A301" s="296">
        <v>40203</v>
      </c>
      <c r="B301" s="296" t="s">
        <v>301</v>
      </c>
      <c r="C301" s="296"/>
      <c r="D301" s="296" t="s">
        <v>301</v>
      </c>
      <c r="E301" s="296">
        <v>40203</v>
      </c>
    </row>
    <row r="302" spans="1:5" ht="12.75">
      <c r="A302" s="296">
        <v>40204</v>
      </c>
      <c r="B302" s="296" t="s">
        <v>302</v>
      </c>
      <c r="C302" s="296"/>
      <c r="D302" s="296" t="s">
        <v>302</v>
      </c>
      <c r="E302" s="296">
        <v>40204</v>
      </c>
    </row>
    <row r="303" spans="1:5" ht="12.75">
      <c r="A303" s="296">
        <v>40205</v>
      </c>
      <c r="B303" s="296" t="s">
        <v>303</v>
      </c>
      <c r="C303" s="296"/>
      <c r="D303" s="296" t="s">
        <v>303</v>
      </c>
      <c r="E303" s="296">
        <v>40205</v>
      </c>
    </row>
    <row r="304" spans="1:5" ht="12.75">
      <c r="A304" s="296">
        <v>40206</v>
      </c>
      <c r="B304" s="296" t="s">
        <v>304</v>
      </c>
      <c r="C304" s="296"/>
      <c r="D304" s="296" t="s">
        <v>304</v>
      </c>
      <c r="E304" s="296">
        <v>40206</v>
      </c>
    </row>
    <row r="305" spans="1:5" ht="12.75">
      <c r="A305" s="296">
        <v>40207</v>
      </c>
      <c r="B305" s="296" t="s">
        <v>305</v>
      </c>
      <c r="C305" s="296"/>
      <c r="D305" s="296" t="s">
        <v>305</v>
      </c>
      <c r="E305" s="296">
        <v>40207</v>
      </c>
    </row>
    <row r="306" spans="1:5" ht="12.75">
      <c r="A306" s="296">
        <v>40301</v>
      </c>
      <c r="B306" s="296" t="s">
        <v>306</v>
      </c>
      <c r="C306" s="296"/>
      <c r="D306" s="296" t="s">
        <v>306</v>
      </c>
      <c r="E306" s="296">
        <v>40301</v>
      </c>
    </row>
    <row r="307" spans="1:5" ht="12.75">
      <c r="A307" s="296">
        <v>40302</v>
      </c>
      <c r="B307" s="296" t="s">
        <v>307</v>
      </c>
      <c r="C307" s="296"/>
      <c r="D307" s="296" t="s">
        <v>307</v>
      </c>
      <c r="E307" s="296">
        <v>40302</v>
      </c>
    </row>
    <row r="308" spans="1:5" ht="12.75">
      <c r="A308" s="296">
        <v>40303</v>
      </c>
      <c r="B308" s="296" t="s">
        <v>308</v>
      </c>
      <c r="C308" s="296"/>
      <c r="D308" s="296" t="s">
        <v>308</v>
      </c>
      <c r="E308" s="296">
        <v>40303</v>
      </c>
    </row>
    <row r="309" spans="1:5" ht="12.75">
      <c r="A309" s="296">
        <v>40304</v>
      </c>
      <c r="B309" s="296" t="s">
        <v>309</v>
      </c>
      <c r="C309" s="296"/>
      <c r="D309" s="296" t="s">
        <v>309</v>
      </c>
      <c r="E309" s="296">
        <v>40304</v>
      </c>
    </row>
    <row r="310" spans="1:5" ht="12.75">
      <c r="A310" s="296">
        <v>40305</v>
      </c>
      <c r="B310" s="296" t="s">
        <v>310</v>
      </c>
      <c r="C310" s="296"/>
      <c r="D310" s="296" t="s">
        <v>310</v>
      </c>
      <c r="E310" s="296">
        <v>40305</v>
      </c>
    </row>
    <row r="311" spans="1:5" ht="12.75">
      <c r="A311" s="296">
        <v>40306</v>
      </c>
      <c r="B311" s="296" t="s">
        <v>311</v>
      </c>
      <c r="C311" s="296"/>
      <c r="D311" s="296" t="s">
        <v>311</v>
      </c>
      <c r="E311" s="296">
        <v>40306</v>
      </c>
    </row>
    <row r="312" spans="1:5" ht="12.75">
      <c r="A312" s="296">
        <v>40307</v>
      </c>
      <c r="B312" s="296" t="s">
        <v>312</v>
      </c>
      <c r="C312" s="296"/>
      <c r="D312" s="296" t="s">
        <v>312</v>
      </c>
      <c r="E312" s="296">
        <v>40307</v>
      </c>
    </row>
    <row r="313" spans="1:5" ht="12.75">
      <c r="A313" s="296">
        <v>40308</v>
      </c>
      <c r="B313" s="296" t="s">
        <v>313</v>
      </c>
      <c r="C313" s="296"/>
      <c r="D313" s="296" t="s">
        <v>313</v>
      </c>
      <c r="E313" s="296">
        <v>40308</v>
      </c>
    </row>
    <row r="314" spans="1:5" ht="12.75">
      <c r="A314" s="296">
        <v>40401</v>
      </c>
      <c r="B314" s="296" t="s">
        <v>314</v>
      </c>
      <c r="C314" s="296"/>
      <c r="D314" s="296" t="s">
        <v>314</v>
      </c>
      <c r="E314" s="296">
        <v>40401</v>
      </c>
    </row>
    <row r="315" spans="1:5" ht="12.75">
      <c r="A315" s="296">
        <v>40402</v>
      </c>
      <c r="B315" s="296" t="s">
        <v>315</v>
      </c>
      <c r="C315" s="296"/>
      <c r="D315" s="296" t="s">
        <v>315</v>
      </c>
      <c r="E315" s="296">
        <v>40402</v>
      </c>
    </row>
    <row r="316" spans="1:5" ht="12.75">
      <c r="A316" s="296">
        <v>40403</v>
      </c>
      <c r="B316" s="296" t="s">
        <v>316</v>
      </c>
      <c r="C316" s="296"/>
      <c r="D316" s="296" t="s">
        <v>316</v>
      </c>
      <c r="E316" s="296">
        <v>40403</v>
      </c>
    </row>
    <row r="317" spans="1:5" ht="12.75">
      <c r="A317" s="296">
        <v>40404</v>
      </c>
      <c r="B317" s="296" t="s">
        <v>317</v>
      </c>
      <c r="C317" s="296"/>
      <c r="D317" s="296" t="s">
        <v>317</v>
      </c>
      <c r="E317" s="296">
        <v>40404</v>
      </c>
    </row>
    <row r="318" spans="1:5" ht="12.75">
      <c r="A318" s="296">
        <v>40405</v>
      </c>
      <c r="B318" s="296" t="s">
        <v>318</v>
      </c>
      <c r="C318" s="296"/>
      <c r="D318" s="296" t="s">
        <v>318</v>
      </c>
      <c r="E318" s="296">
        <v>40405</v>
      </c>
    </row>
    <row r="319" spans="1:5" ht="12.75">
      <c r="A319" s="296">
        <v>40406</v>
      </c>
      <c r="B319" s="296" t="s">
        <v>319</v>
      </c>
      <c r="C319" s="296"/>
      <c r="D319" s="296" t="s">
        <v>319</v>
      </c>
      <c r="E319" s="296">
        <v>40406</v>
      </c>
    </row>
    <row r="320" spans="1:5" ht="12.75">
      <c r="A320" s="297">
        <v>40501</v>
      </c>
      <c r="B320" s="296" t="s">
        <v>320</v>
      </c>
      <c r="C320" s="296"/>
      <c r="D320" s="296" t="s">
        <v>320</v>
      </c>
      <c r="E320" s="297">
        <v>40501</v>
      </c>
    </row>
    <row r="321" spans="1:5" ht="12.75">
      <c r="A321" s="296">
        <v>40502</v>
      </c>
      <c r="B321" s="296" t="s">
        <v>321</v>
      </c>
      <c r="C321" s="296"/>
      <c r="D321" s="296" t="s">
        <v>321</v>
      </c>
      <c r="E321" s="296">
        <v>40502</v>
      </c>
    </row>
    <row r="322" spans="1:5" ht="12.75">
      <c r="A322" s="296">
        <v>40503</v>
      </c>
      <c r="B322" s="296" t="s">
        <v>322</v>
      </c>
      <c r="C322" s="296"/>
      <c r="D322" s="296" t="s">
        <v>322</v>
      </c>
      <c r="E322" s="296">
        <v>40503</v>
      </c>
    </row>
    <row r="323" spans="1:5" ht="12.75">
      <c r="A323" s="296">
        <v>40504</v>
      </c>
      <c r="B323" s="296" t="s">
        <v>323</v>
      </c>
      <c r="C323" s="296"/>
      <c r="D323" s="296" t="s">
        <v>323</v>
      </c>
      <c r="E323" s="296">
        <v>40504</v>
      </c>
    </row>
    <row r="324" spans="1:5" ht="12.75">
      <c r="A324" s="296">
        <v>40505</v>
      </c>
      <c r="B324" s="296" t="s">
        <v>324</v>
      </c>
      <c r="C324" s="296"/>
      <c r="D324" s="296" t="s">
        <v>324</v>
      </c>
      <c r="E324" s="296">
        <v>40505</v>
      </c>
    </row>
    <row r="325" spans="1:5" ht="12.75">
      <c r="A325" s="296">
        <v>40601</v>
      </c>
      <c r="B325" s="296" t="s">
        <v>325</v>
      </c>
      <c r="C325" s="296"/>
      <c r="D325" s="296" t="s">
        <v>325</v>
      </c>
      <c r="E325" s="296">
        <v>40601</v>
      </c>
    </row>
    <row r="326" spans="1:5" ht="12.75">
      <c r="A326" s="296">
        <v>40602</v>
      </c>
      <c r="B326" s="296" t="s">
        <v>326</v>
      </c>
      <c r="C326" s="296"/>
      <c r="D326" s="296" t="s">
        <v>326</v>
      </c>
      <c r="E326" s="296">
        <v>40602</v>
      </c>
    </row>
    <row r="327" spans="1:5" ht="12.75">
      <c r="A327" s="296">
        <v>40603</v>
      </c>
      <c r="B327" s="296" t="s">
        <v>327</v>
      </c>
      <c r="C327" s="296"/>
      <c r="D327" s="296" t="s">
        <v>327</v>
      </c>
      <c r="E327" s="296">
        <v>40603</v>
      </c>
    </row>
    <row r="328" spans="1:5" ht="12.75">
      <c r="A328" s="296">
        <v>40604</v>
      </c>
      <c r="B328" s="296" t="s">
        <v>328</v>
      </c>
      <c r="C328" s="296"/>
      <c r="D328" s="296" t="s">
        <v>328</v>
      </c>
      <c r="E328" s="296">
        <v>40604</v>
      </c>
    </row>
    <row r="329" spans="1:5" ht="12.75">
      <c r="A329" s="296">
        <v>40701</v>
      </c>
      <c r="B329" s="296" t="s">
        <v>329</v>
      </c>
      <c r="C329" s="296"/>
      <c r="D329" s="296" t="s">
        <v>329</v>
      </c>
      <c r="E329" s="296">
        <v>40701</v>
      </c>
    </row>
    <row r="330" spans="1:5" ht="12.75">
      <c r="A330" s="296">
        <v>40702</v>
      </c>
      <c r="B330" s="296" t="s">
        <v>330</v>
      </c>
      <c r="C330" s="296"/>
      <c r="D330" s="296" t="s">
        <v>330</v>
      </c>
      <c r="E330" s="296">
        <v>40702</v>
      </c>
    </row>
    <row r="331" spans="1:5" ht="12.75">
      <c r="A331" s="296">
        <v>40703</v>
      </c>
      <c r="B331" s="296" t="s">
        <v>331</v>
      </c>
      <c r="C331" s="296"/>
      <c r="D331" s="296" t="s">
        <v>331</v>
      </c>
      <c r="E331" s="296">
        <v>40703</v>
      </c>
    </row>
    <row r="332" spans="1:5" ht="12.75">
      <c r="A332" s="296">
        <v>40801</v>
      </c>
      <c r="B332" s="296" t="s">
        <v>332</v>
      </c>
      <c r="C332" s="296"/>
      <c r="D332" s="296" t="s">
        <v>332</v>
      </c>
      <c r="E332" s="296">
        <v>40801</v>
      </c>
    </row>
    <row r="333" spans="1:5" ht="12.75">
      <c r="A333" s="296">
        <v>40802</v>
      </c>
      <c r="B333" s="296" t="s">
        <v>333</v>
      </c>
      <c r="C333" s="296"/>
      <c r="D333" s="296" t="s">
        <v>333</v>
      </c>
      <c r="E333" s="296">
        <v>40802</v>
      </c>
    </row>
    <row r="334" spans="1:5" ht="12.75">
      <c r="A334" s="296">
        <v>40803</v>
      </c>
      <c r="B334" s="296" t="s">
        <v>334</v>
      </c>
      <c r="C334" s="296"/>
      <c r="D334" s="296" t="s">
        <v>334</v>
      </c>
      <c r="E334" s="296">
        <v>40803</v>
      </c>
    </row>
    <row r="335" spans="1:5" ht="12.75">
      <c r="A335" s="296">
        <v>40901</v>
      </c>
      <c r="B335" s="296" t="s">
        <v>335</v>
      </c>
      <c r="C335" s="296"/>
      <c r="D335" s="296" t="s">
        <v>335</v>
      </c>
      <c r="E335" s="296">
        <v>40901</v>
      </c>
    </row>
    <row r="336" spans="1:5" ht="12.75">
      <c r="A336" s="296">
        <v>40902</v>
      </c>
      <c r="B336" s="296" t="s">
        <v>336</v>
      </c>
      <c r="C336" s="296"/>
      <c r="D336" s="296" t="s">
        <v>336</v>
      </c>
      <c r="E336" s="296">
        <v>40902</v>
      </c>
    </row>
    <row r="337" spans="1:5" ht="12.75">
      <c r="A337" s="296">
        <v>41001</v>
      </c>
      <c r="B337" s="296" t="s">
        <v>337</v>
      </c>
      <c r="C337" s="296"/>
      <c r="D337" s="296" t="s">
        <v>337</v>
      </c>
      <c r="E337" s="296">
        <v>41001</v>
      </c>
    </row>
    <row r="338" spans="1:5" ht="12.75">
      <c r="A338" s="296">
        <v>41002</v>
      </c>
      <c r="B338" s="296" t="s">
        <v>338</v>
      </c>
      <c r="C338" s="296"/>
      <c r="D338" s="296" t="s">
        <v>338</v>
      </c>
      <c r="E338" s="296">
        <v>41002</v>
      </c>
    </row>
    <row r="339" spans="1:5" ht="12.75">
      <c r="A339" s="296">
        <v>41003</v>
      </c>
      <c r="B339" s="296" t="s">
        <v>339</v>
      </c>
      <c r="C339" s="296"/>
      <c r="D339" s="296" t="s">
        <v>339</v>
      </c>
      <c r="E339" s="296">
        <v>41003</v>
      </c>
    </row>
    <row r="340" spans="1:5" ht="12.75">
      <c r="A340" s="296">
        <v>41004</v>
      </c>
      <c r="B340" s="296" t="s">
        <v>340</v>
      </c>
      <c r="C340" s="296"/>
      <c r="D340" s="296" t="s">
        <v>340</v>
      </c>
      <c r="E340" s="296">
        <v>41004</v>
      </c>
    </row>
    <row r="341" spans="1:5" ht="12.75">
      <c r="A341" s="296">
        <v>41005</v>
      </c>
      <c r="B341" s="296" t="s">
        <v>341</v>
      </c>
      <c r="C341" s="296"/>
      <c r="D341" s="296" t="s">
        <v>341</v>
      </c>
      <c r="E341" s="296">
        <v>41005</v>
      </c>
    </row>
    <row r="342" spans="1:5" ht="12.75">
      <c r="A342" s="296">
        <v>50101</v>
      </c>
      <c r="B342" s="296" t="s">
        <v>342</v>
      </c>
      <c r="C342" s="296"/>
      <c r="D342" s="296" t="s">
        <v>342</v>
      </c>
      <c r="E342" s="296">
        <v>50101</v>
      </c>
    </row>
    <row r="343" spans="1:5" ht="12.75">
      <c r="A343" s="296">
        <v>50102</v>
      </c>
      <c r="B343" s="296" t="s">
        <v>343</v>
      </c>
      <c r="C343" s="296"/>
      <c r="D343" s="296" t="s">
        <v>343</v>
      </c>
      <c r="E343" s="296">
        <v>50102</v>
      </c>
    </row>
    <row r="344" spans="1:5" ht="12.75">
      <c r="A344" s="296">
        <v>50103</v>
      </c>
      <c r="B344" s="296" t="s">
        <v>344</v>
      </c>
      <c r="C344" s="296"/>
      <c r="D344" s="296" t="s">
        <v>344</v>
      </c>
      <c r="E344" s="296">
        <v>50103</v>
      </c>
    </row>
    <row r="345" spans="1:5" ht="12.75">
      <c r="A345" s="296">
        <v>50104</v>
      </c>
      <c r="B345" s="296" t="s">
        <v>345</v>
      </c>
      <c r="C345" s="296"/>
      <c r="D345" s="296" t="s">
        <v>345</v>
      </c>
      <c r="E345" s="296">
        <v>50104</v>
      </c>
    </row>
    <row r="346" spans="1:5" ht="12.75">
      <c r="A346" s="296">
        <v>50105</v>
      </c>
      <c r="B346" s="296" t="s">
        <v>346</v>
      </c>
      <c r="C346" s="296"/>
      <c r="D346" s="296" t="s">
        <v>346</v>
      </c>
      <c r="E346" s="296">
        <v>50105</v>
      </c>
    </row>
    <row r="347" spans="1:5" ht="12.75">
      <c r="A347" s="296">
        <v>50201</v>
      </c>
      <c r="B347" s="296" t="s">
        <v>347</v>
      </c>
      <c r="C347" s="296"/>
      <c r="D347" s="296" t="s">
        <v>347</v>
      </c>
      <c r="E347" s="296">
        <v>50201</v>
      </c>
    </row>
    <row r="348" spans="1:5" ht="12.75">
      <c r="A348" s="296">
        <v>50202</v>
      </c>
      <c r="B348" s="296" t="s">
        <v>348</v>
      </c>
      <c r="C348" s="296"/>
      <c r="D348" s="296" t="s">
        <v>348</v>
      </c>
      <c r="E348" s="296">
        <v>50202</v>
      </c>
    </row>
    <row r="349" spans="1:5" ht="12.75">
      <c r="A349" s="296">
        <v>50203</v>
      </c>
      <c r="B349" s="296" t="s">
        <v>349</v>
      </c>
      <c r="C349" s="296"/>
      <c r="D349" s="296" t="s">
        <v>349</v>
      </c>
      <c r="E349" s="296">
        <v>50203</v>
      </c>
    </row>
    <row r="350" spans="1:5" ht="12.75">
      <c r="A350" s="296">
        <v>50204</v>
      </c>
      <c r="B350" s="296" t="s">
        <v>350</v>
      </c>
      <c r="C350" s="296"/>
      <c r="D350" s="296" t="s">
        <v>350</v>
      </c>
      <c r="E350" s="296">
        <v>50204</v>
      </c>
    </row>
    <row r="351" spans="1:5" ht="12.75">
      <c r="A351" s="296">
        <v>50205</v>
      </c>
      <c r="B351" s="296" t="s">
        <v>351</v>
      </c>
      <c r="C351" s="296"/>
      <c r="D351" s="296" t="s">
        <v>351</v>
      </c>
      <c r="E351" s="296">
        <v>50205</v>
      </c>
    </row>
    <row r="352" spans="1:5" ht="12.75">
      <c r="A352" s="296">
        <v>50206</v>
      </c>
      <c r="B352" s="296" t="s">
        <v>352</v>
      </c>
      <c r="C352" s="296"/>
      <c r="D352" s="296" t="s">
        <v>352</v>
      </c>
      <c r="E352" s="296">
        <v>50206</v>
      </c>
    </row>
    <row r="353" spans="1:5" ht="12.75">
      <c r="A353" s="296">
        <v>50207</v>
      </c>
      <c r="B353" s="296" t="s">
        <v>353</v>
      </c>
      <c r="C353" s="296"/>
      <c r="D353" s="296" t="s">
        <v>353</v>
      </c>
      <c r="E353" s="296">
        <v>50207</v>
      </c>
    </row>
    <row r="354" spans="1:5" ht="12.75">
      <c r="A354" s="296">
        <v>50301</v>
      </c>
      <c r="B354" s="296" t="s">
        <v>354</v>
      </c>
      <c r="C354" s="296"/>
      <c r="D354" s="296" t="s">
        <v>354</v>
      </c>
      <c r="E354" s="296">
        <v>50301</v>
      </c>
    </row>
    <row r="355" spans="1:5" ht="12.75">
      <c r="A355" s="296">
        <v>50302</v>
      </c>
      <c r="B355" s="296" t="s">
        <v>355</v>
      </c>
      <c r="C355" s="296"/>
      <c r="D355" s="296" t="s">
        <v>355</v>
      </c>
      <c r="E355" s="296">
        <v>50302</v>
      </c>
    </row>
    <row r="356" spans="1:5" ht="12.75">
      <c r="A356" s="296">
        <v>50303</v>
      </c>
      <c r="B356" s="296" t="s">
        <v>356</v>
      </c>
      <c r="C356" s="296"/>
      <c r="D356" s="296" t="s">
        <v>356</v>
      </c>
      <c r="E356" s="296">
        <v>50303</v>
      </c>
    </row>
    <row r="357" spans="1:5" ht="12.75">
      <c r="A357" s="296">
        <v>50304</v>
      </c>
      <c r="B357" s="296" t="s">
        <v>357</v>
      </c>
      <c r="C357" s="296"/>
      <c r="D357" s="296" t="s">
        <v>357</v>
      </c>
      <c r="E357" s="296">
        <v>50304</v>
      </c>
    </row>
    <row r="358" spans="1:5" ht="12.75">
      <c r="A358" s="296">
        <v>50305</v>
      </c>
      <c r="B358" s="296" t="s">
        <v>358</v>
      </c>
      <c r="C358" s="296"/>
      <c r="D358" s="296" t="s">
        <v>358</v>
      </c>
      <c r="E358" s="296">
        <v>50305</v>
      </c>
    </row>
    <row r="359" spans="1:5" ht="12.75">
      <c r="A359" s="296">
        <v>50306</v>
      </c>
      <c r="B359" s="296" t="s">
        <v>359</v>
      </c>
      <c r="C359" s="296"/>
      <c r="D359" s="296" t="s">
        <v>359</v>
      </c>
      <c r="E359" s="296">
        <v>50306</v>
      </c>
    </row>
    <row r="360" spans="1:5" ht="12.75">
      <c r="A360" s="296">
        <v>50307</v>
      </c>
      <c r="B360" s="296" t="s">
        <v>360</v>
      </c>
      <c r="C360" s="296"/>
      <c r="D360" s="296" t="s">
        <v>360</v>
      </c>
      <c r="E360" s="296">
        <v>50307</v>
      </c>
    </row>
    <row r="361" spans="1:5" ht="12.75">
      <c r="A361" s="296">
        <v>50308</v>
      </c>
      <c r="B361" s="296" t="s">
        <v>361</v>
      </c>
      <c r="C361" s="296"/>
      <c r="D361" s="296" t="s">
        <v>361</v>
      </c>
      <c r="E361" s="296">
        <v>50308</v>
      </c>
    </row>
    <row r="362" spans="1:5" ht="12.75">
      <c r="A362" s="296">
        <v>50309</v>
      </c>
      <c r="B362" s="296" t="s">
        <v>362</v>
      </c>
      <c r="C362" s="296"/>
      <c r="D362" s="296" t="s">
        <v>362</v>
      </c>
      <c r="E362" s="296">
        <v>50309</v>
      </c>
    </row>
    <row r="363" spans="1:5" ht="12.75">
      <c r="A363" s="296">
        <v>50401</v>
      </c>
      <c r="B363" s="296" t="s">
        <v>363</v>
      </c>
      <c r="C363" s="296"/>
      <c r="D363" s="296" t="s">
        <v>363</v>
      </c>
      <c r="E363" s="296">
        <v>50401</v>
      </c>
    </row>
    <row r="364" spans="1:5" ht="12.75">
      <c r="A364" s="296">
        <v>50402</v>
      </c>
      <c r="B364" s="296" t="s">
        <v>364</v>
      </c>
      <c r="C364" s="296"/>
      <c r="D364" s="296" t="s">
        <v>364</v>
      </c>
      <c r="E364" s="296">
        <v>50402</v>
      </c>
    </row>
    <row r="365" spans="1:5" ht="12.75">
      <c r="A365" s="296">
        <v>50403</v>
      </c>
      <c r="B365" s="296" t="s">
        <v>365</v>
      </c>
      <c r="C365" s="296"/>
      <c r="D365" s="296" t="s">
        <v>365</v>
      </c>
      <c r="E365" s="296">
        <v>50403</v>
      </c>
    </row>
    <row r="366" spans="1:5" ht="12.75">
      <c r="A366" s="296">
        <v>50404</v>
      </c>
      <c r="B366" s="296" t="s">
        <v>366</v>
      </c>
      <c r="C366" s="296"/>
      <c r="D366" s="296" t="s">
        <v>366</v>
      </c>
      <c r="E366" s="296">
        <v>50404</v>
      </c>
    </row>
    <row r="367" spans="1:5" ht="12.75">
      <c r="A367" s="296">
        <v>50501</v>
      </c>
      <c r="B367" s="296" t="s">
        <v>367</v>
      </c>
      <c r="C367" s="296"/>
      <c r="D367" s="296" t="s">
        <v>367</v>
      </c>
      <c r="E367" s="296">
        <v>50501</v>
      </c>
    </row>
    <row r="368" spans="1:5" ht="12.75">
      <c r="A368" s="296">
        <v>50502</v>
      </c>
      <c r="B368" s="296" t="s">
        <v>368</v>
      </c>
      <c r="C368" s="296"/>
      <c r="D368" s="296" t="s">
        <v>368</v>
      </c>
      <c r="E368" s="296">
        <v>50502</v>
      </c>
    </row>
    <row r="369" spans="1:5" ht="12.75">
      <c r="A369" s="296">
        <v>50503</v>
      </c>
      <c r="B369" s="296" t="s">
        <v>369</v>
      </c>
      <c r="C369" s="296"/>
      <c r="D369" s="296" t="s">
        <v>369</v>
      </c>
      <c r="E369" s="296">
        <v>50503</v>
      </c>
    </row>
    <row r="370" spans="1:5" ht="12.75">
      <c r="A370" s="296">
        <v>50504</v>
      </c>
      <c r="B370" s="296" t="s">
        <v>370</v>
      </c>
      <c r="C370" s="296"/>
      <c r="D370" s="296" t="s">
        <v>370</v>
      </c>
      <c r="E370" s="296">
        <v>50504</v>
      </c>
    </row>
    <row r="371" spans="1:5" ht="12.75">
      <c r="A371" s="296">
        <v>50601</v>
      </c>
      <c r="B371" s="296" t="s">
        <v>371</v>
      </c>
      <c r="C371" s="296"/>
      <c r="D371" s="296" t="s">
        <v>371</v>
      </c>
      <c r="E371" s="296">
        <v>50601</v>
      </c>
    </row>
    <row r="372" spans="1:5" ht="12.75">
      <c r="A372" s="296">
        <v>50602</v>
      </c>
      <c r="B372" s="296" t="s">
        <v>372</v>
      </c>
      <c r="C372" s="296"/>
      <c r="D372" s="296" t="s">
        <v>372</v>
      </c>
      <c r="E372" s="296">
        <v>50602</v>
      </c>
    </row>
    <row r="373" spans="1:5" ht="12.75">
      <c r="A373" s="296">
        <v>50603</v>
      </c>
      <c r="B373" s="296" t="s">
        <v>373</v>
      </c>
      <c r="C373" s="296"/>
      <c r="D373" s="296" t="s">
        <v>373</v>
      </c>
      <c r="E373" s="296">
        <v>50603</v>
      </c>
    </row>
    <row r="374" spans="1:5" ht="12.75">
      <c r="A374" s="296">
        <v>50604</v>
      </c>
      <c r="B374" s="296" t="s">
        <v>374</v>
      </c>
      <c r="C374" s="296"/>
      <c r="D374" s="296" t="s">
        <v>374</v>
      </c>
      <c r="E374" s="296">
        <v>50604</v>
      </c>
    </row>
    <row r="375" spans="1:5" ht="12.75">
      <c r="A375" s="296">
        <v>50605</v>
      </c>
      <c r="B375" s="296" t="s">
        <v>375</v>
      </c>
      <c r="C375" s="296"/>
      <c r="D375" s="296" t="s">
        <v>375</v>
      </c>
      <c r="E375" s="296">
        <v>50605</v>
      </c>
    </row>
    <row r="376" spans="1:5" ht="12.75">
      <c r="A376" s="296">
        <v>50701</v>
      </c>
      <c r="B376" s="296" t="s">
        <v>376</v>
      </c>
      <c r="C376" s="296"/>
      <c r="D376" s="296" t="s">
        <v>376</v>
      </c>
      <c r="E376" s="296">
        <v>50701</v>
      </c>
    </row>
    <row r="377" spans="1:5" ht="12.75">
      <c r="A377" s="296">
        <v>50702</v>
      </c>
      <c r="B377" s="296" t="s">
        <v>377</v>
      </c>
      <c r="C377" s="296"/>
      <c r="D377" s="296" t="s">
        <v>377</v>
      </c>
      <c r="E377" s="296">
        <v>50702</v>
      </c>
    </row>
    <row r="378" spans="1:5" ht="12.75">
      <c r="A378" s="296">
        <v>50703</v>
      </c>
      <c r="B378" s="296" t="s">
        <v>378</v>
      </c>
      <c r="C378" s="296"/>
      <c r="D378" s="296" t="s">
        <v>378</v>
      </c>
      <c r="E378" s="296">
        <v>50703</v>
      </c>
    </row>
    <row r="379" spans="1:5" ht="12.75">
      <c r="A379" s="296">
        <v>50704</v>
      </c>
      <c r="B379" s="296" t="s">
        <v>379</v>
      </c>
      <c r="C379" s="296"/>
      <c r="D379" s="296" t="s">
        <v>379</v>
      </c>
      <c r="E379" s="296">
        <v>50704</v>
      </c>
    </row>
    <row r="380" spans="1:5" ht="12.75">
      <c r="A380" s="296">
        <v>50801</v>
      </c>
      <c r="B380" s="296" t="s">
        <v>380</v>
      </c>
      <c r="C380" s="296"/>
      <c r="D380" s="296" t="s">
        <v>380</v>
      </c>
      <c r="E380" s="296">
        <v>50801</v>
      </c>
    </row>
    <row r="381" spans="1:5" ht="12.75">
      <c r="A381" s="296">
        <v>50802</v>
      </c>
      <c r="B381" s="296" t="s">
        <v>381</v>
      </c>
      <c r="C381" s="296"/>
      <c r="D381" s="296" t="s">
        <v>381</v>
      </c>
      <c r="E381" s="296">
        <v>50802</v>
      </c>
    </row>
    <row r="382" spans="1:5" ht="12.75">
      <c r="A382" s="296">
        <v>50803</v>
      </c>
      <c r="B382" s="296" t="s">
        <v>382</v>
      </c>
      <c r="C382" s="296"/>
      <c r="D382" s="296" t="s">
        <v>382</v>
      </c>
      <c r="E382" s="296">
        <v>50803</v>
      </c>
    </row>
    <row r="383" spans="1:5" ht="12.75">
      <c r="A383" s="296">
        <v>50804</v>
      </c>
      <c r="B383" s="296" t="s">
        <v>383</v>
      </c>
      <c r="C383" s="296"/>
      <c r="D383" s="296" t="s">
        <v>383</v>
      </c>
      <c r="E383" s="296">
        <v>50804</v>
      </c>
    </row>
    <row r="384" spans="1:5" ht="12.75">
      <c r="A384" s="296">
        <v>50805</v>
      </c>
      <c r="B384" s="296" t="s">
        <v>384</v>
      </c>
      <c r="C384" s="296"/>
      <c r="D384" s="296" t="s">
        <v>384</v>
      </c>
      <c r="E384" s="296">
        <v>50805</v>
      </c>
    </row>
    <row r="385" spans="1:5" ht="12.75">
      <c r="A385" s="296">
        <v>50806</v>
      </c>
      <c r="B385" s="296" t="s">
        <v>385</v>
      </c>
      <c r="C385" s="296"/>
      <c r="D385" s="296" t="s">
        <v>385</v>
      </c>
      <c r="E385" s="296">
        <v>50806</v>
      </c>
    </row>
    <row r="386" spans="1:5" ht="12.75">
      <c r="A386" s="296">
        <v>50807</v>
      </c>
      <c r="B386" s="296" t="s">
        <v>386</v>
      </c>
      <c r="C386" s="296"/>
      <c r="D386" s="296" t="s">
        <v>386</v>
      </c>
      <c r="E386" s="296">
        <v>50807</v>
      </c>
    </row>
    <row r="387" spans="1:5" ht="12.75">
      <c r="A387" s="296">
        <v>50808</v>
      </c>
      <c r="B387" s="296" t="s">
        <v>387</v>
      </c>
      <c r="C387" s="296"/>
      <c r="D387" s="296" t="s">
        <v>387</v>
      </c>
      <c r="E387" s="296">
        <v>50808</v>
      </c>
    </row>
    <row r="388" spans="1:5" ht="12.75">
      <c r="A388" s="296">
        <v>50901</v>
      </c>
      <c r="B388" s="296" t="s">
        <v>388</v>
      </c>
      <c r="C388" s="296"/>
      <c r="D388" s="296" t="s">
        <v>388</v>
      </c>
      <c r="E388" s="296">
        <v>50901</v>
      </c>
    </row>
    <row r="389" spans="1:5" ht="12.75">
      <c r="A389" s="296">
        <v>50902</v>
      </c>
      <c r="B389" s="296" t="s">
        <v>389</v>
      </c>
      <c r="C389" s="296"/>
      <c r="D389" s="296" t="s">
        <v>389</v>
      </c>
      <c r="E389" s="296">
        <v>50902</v>
      </c>
    </row>
    <row r="390" spans="1:5" ht="12.75">
      <c r="A390" s="296">
        <v>50903</v>
      </c>
      <c r="B390" s="296" t="s">
        <v>390</v>
      </c>
      <c r="C390" s="296"/>
      <c r="D390" s="296" t="s">
        <v>390</v>
      </c>
      <c r="E390" s="296">
        <v>50903</v>
      </c>
    </row>
    <row r="391" spans="1:5" ht="12.75">
      <c r="A391" s="296">
        <v>50904</v>
      </c>
      <c r="B391" s="296" t="s">
        <v>391</v>
      </c>
      <c r="C391" s="296"/>
      <c r="D391" s="296" t="s">
        <v>391</v>
      </c>
      <c r="E391" s="296">
        <v>50904</v>
      </c>
    </row>
    <row r="392" spans="1:5" ht="12.75">
      <c r="A392" s="296">
        <v>50905</v>
      </c>
      <c r="B392" s="296" t="s">
        <v>392</v>
      </c>
      <c r="C392" s="296"/>
      <c r="D392" s="296" t="s">
        <v>392</v>
      </c>
      <c r="E392" s="296">
        <v>50905</v>
      </c>
    </row>
    <row r="393" spans="1:5" ht="12.75">
      <c r="A393" s="296">
        <v>50906</v>
      </c>
      <c r="B393" s="296" t="s">
        <v>393</v>
      </c>
      <c r="C393" s="296"/>
      <c r="D393" s="296" t="s">
        <v>393</v>
      </c>
      <c r="E393" s="296">
        <v>50906</v>
      </c>
    </row>
    <row r="394" spans="1:5" ht="12.75">
      <c r="A394" s="296">
        <v>51001</v>
      </c>
      <c r="B394" s="296" t="s">
        <v>394</v>
      </c>
      <c r="C394" s="296"/>
      <c r="D394" s="296" t="s">
        <v>394</v>
      </c>
      <c r="E394" s="296">
        <v>51001</v>
      </c>
    </row>
    <row r="395" spans="1:5" ht="12.75">
      <c r="A395" s="296">
        <v>51002</v>
      </c>
      <c r="B395" s="296" t="s">
        <v>395</v>
      </c>
      <c r="C395" s="296"/>
      <c r="D395" s="296" t="s">
        <v>395</v>
      </c>
      <c r="E395" s="296">
        <v>51002</v>
      </c>
    </row>
    <row r="396" spans="1:5" ht="12.75">
      <c r="A396" s="296">
        <v>51003</v>
      </c>
      <c r="B396" s="296" t="s">
        <v>396</v>
      </c>
      <c r="C396" s="296"/>
      <c r="D396" s="296" t="s">
        <v>396</v>
      </c>
      <c r="E396" s="296">
        <v>51003</v>
      </c>
    </row>
    <row r="397" spans="1:5" ht="12.75">
      <c r="A397" s="296">
        <v>51004</v>
      </c>
      <c r="B397" s="296" t="s">
        <v>397</v>
      </c>
      <c r="C397" s="296"/>
      <c r="D397" s="296" t="s">
        <v>397</v>
      </c>
      <c r="E397" s="296">
        <v>51004</v>
      </c>
    </row>
    <row r="398" spans="1:5" ht="12.75">
      <c r="A398" s="296">
        <v>51101</v>
      </c>
      <c r="B398" s="296" t="s">
        <v>398</v>
      </c>
      <c r="C398" s="296"/>
      <c r="D398" s="296" t="s">
        <v>398</v>
      </c>
      <c r="E398" s="296">
        <v>51101</v>
      </c>
    </row>
    <row r="399" spans="1:5" ht="12.75">
      <c r="A399" s="296">
        <v>51102</v>
      </c>
      <c r="B399" s="296" t="s">
        <v>399</v>
      </c>
      <c r="C399" s="296"/>
      <c r="D399" s="296" t="s">
        <v>399</v>
      </c>
      <c r="E399" s="296">
        <v>51102</v>
      </c>
    </row>
    <row r="400" spans="1:5" ht="12.75">
      <c r="A400" s="296">
        <v>51103</v>
      </c>
      <c r="B400" s="296" t="s">
        <v>400</v>
      </c>
      <c r="C400" s="296"/>
      <c r="D400" s="296" t="s">
        <v>400</v>
      </c>
      <c r="E400" s="296">
        <v>51103</v>
      </c>
    </row>
    <row r="401" spans="1:5" ht="12.75">
      <c r="A401" s="296">
        <v>51104</v>
      </c>
      <c r="B401" s="296" t="s">
        <v>401</v>
      </c>
      <c r="C401" s="296"/>
      <c r="D401" s="296" t="s">
        <v>401</v>
      </c>
      <c r="E401" s="296">
        <v>51104</v>
      </c>
    </row>
    <row r="402" spans="1:5" ht="12.75">
      <c r="A402" s="296">
        <v>51105</v>
      </c>
      <c r="B402" s="296" t="s">
        <v>402</v>
      </c>
      <c r="C402" s="296"/>
      <c r="D402" s="296" t="s">
        <v>402</v>
      </c>
      <c r="E402" s="296">
        <v>51105</v>
      </c>
    </row>
    <row r="403" spans="1:5" ht="12.75">
      <c r="A403" s="296">
        <v>60101</v>
      </c>
      <c r="B403" s="296" t="s">
        <v>403</v>
      </c>
      <c r="C403" s="296"/>
      <c r="D403" s="296" t="s">
        <v>403</v>
      </c>
      <c r="E403" s="296">
        <v>60101</v>
      </c>
    </row>
    <row r="404" spans="1:5" ht="12.75">
      <c r="A404" s="296">
        <v>60102</v>
      </c>
      <c r="B404" s="296" t="s">
        <v>404</v>
      </c>
      <c r="C404" s="296"/>
      <c r="D404" s="296" t="s">
        <v>404</v>
      </c>
      <c r="E404" s="296">
        <v>60102</v>
      </c>
    </row>
    <row r="405" spans="1:5" ht="12.75">
      <c r="A405" s="296">
        <v>60103</v>
      </c>
      <c r="B405" s="296" t="s">
        <v>405</v>
      </c>
      <c r="C405" s="296"/>
      <c r="D405" s="296" t="s">
        <v>405</v>
      </c>
      <c r="E405" s="296">
        <v>60103</v>
      </c>
    </row>
    <row r="406" spans="1:5" ht="12.75">
      <c r="A406" s="296">
        <v>60104</v>
      </c>
      <c r="B406" s="296" t="s">
        <v>406</v>
      </c>
      <c r="C406" s="296"/>
      <c r="D406" s="296" t="s">
        <v>406</v>
      </c>
      <c r="E406" s="296">
        <v>60104</v>
      </c>
    </row>
    <row r="407" spans="1:5" ht="12.75">
      <c r="A407" s="296">
        <v>60105</v>
      </c>
      <c r="B407" s="296" t="s">
        <v>407</v>
      </c>
      <c r="C407" s="296"/>
      <c r="D407" s="296" t="s">
        <v>407</v>
      </c>
      <c r="E407" s="296">
        <v>60105</v>
      </c>
    </row>
    <row r="408" spans="1:5" ht="12.75">
      <c r="A408" s="296">
        <v>60106</v>
      </c>
      <c r="B408" s="296" t="s">
        <v>408</v>
      </c>
      <c r="C408" s="296"/>
      <c r="D408" s="296" t="s">
        <v>408</v>
      </c>
      <c r="E408" s="296">
        <v>60106</v>
      </c>
    </row>
    <row r="409" spans="1:5" ht="12.75">
      <c r="A409" s="296">
        <v>60107</v>
      </c>
      <c r="B409" s="296" t="s">
        <v>409</v>
      </c>
      <c r="C409" s="296"/>
      <c r="D409" s="296" t="s">
        <v>409</v>
      </c>
      <c r="E409" s="296">
        <v>60107</v>
      </c>
    </row>
    <row r="410" spans="1:5" ht="12.75">
      <c r="A410" s="296">
        <v>60108</v>
      </c>
      <c r="B410" s="296" t="s">
        <v>410</v>
      </c>
      <c r="C410" s="296"/>
      <c r="D410" s="296" t="s">
        <v>410</v>
      </c>
      <c r="E410" s="296">
        <v>60108</v>
      </c>
    </row>
    <row r="411" spans="1:5" ht="12.75">
      <c r="A411" s="296">
        <v>60110</v>
      </c>
      <c r="B411" s="296" t="s">
        <v>411</v>
      </c>
      <c r="C411" s="296"/>
      <c r="D411" s="296" t="s">
        <v>411</v>
      </c>
      <c r="E411" s="296">
        <v>60110</v>
      </c>
    </row>
    <row r="412" spans="1:5" ht="12.75">
      <c r="A412" s="296">
        <v>60111</v>
      </c>
      <c r="B412" s="296" t="s">
        <v>412</v>
      </c>
      <c r="C412" s="296"/>
      <c r="D412" s="296" t="s">
        <v>412</v>
      </c>
      <c r="E412" s="296">
        <v>60111</v>
      </c>
    </row>
    <row r="413" spans="1:5" ht="12.75">
      <c r="A413" s="296">
        <v>60112</v>
      </c>
      <c r="B413" s="296" t="s">
        <v>413</v>
      </c>
      <c r="C413" s="296"/>
      <c r="D413" s="296" t="s">
        <v>413</v>
      </c>
      <c r="E413" s="296">
        <v>60112</v>
      </c>
    </row>
    <row r="414" spans="1:5" ht="12.75">
      <c r="A414" s="296">
        <v>60113</v>
      </c>
      <c r="B414" s="296" t="s">
        <v>414</v>
      </c>
      <c r="C414" s="296"/>
      <c r="D414" s="296" t="s">
        <v>414</v>
      </c>
      <c r="E414" s="296">
        <v>60113</v>
      </c>
    </row>
    <row r="415" spans="1:5" ht="12.75">
      <c r="A415" s="296">
        <v>60114</v>
      </c>
      <c r="B415" s="296" t="s">
        <v>415</v>
      </c>
      <c r="C415" s="296"/>
      <c r="D415" s="296" t="s">
        <v>415</v>
      </c>
      <c r="E415" s="296">
        <v>60114</v>
      </c>
    </row>
    <row r="416" spans="1:5" ht="12.75">
      <c r="A416" s="296">
        <v>60115</v>
      </c>
      <c r="B416" s="296" t="s">
        <v>416</v>
      </c>
      <c r="C416" s="296"/>
      <c r="D416" s="296" t="s">
        <v>416</v>
      </c>
      <c r="E416" s="296">
        <v>60115</v>
      </c>
    </row>
    <row r="417" spans="1:5" ht="12.75">
      <c r="A417" s="296">
        <v>60116</v>
      </c>
      <c r="B417" s="296" t="s">
        <v>417</v>
      </c>
      <c r="C417" s="296"/>
      <c r="D417" s="296" t="s">
        <v>417</v>
      </c>
      <c r="E417" s="296">
        <v>60116</v>
      </c>
    </row>
    <row r="418" spans="1:5" ht="12.75">
      <c r="A418" s="296">
        <v>60201</v>
      </c>
      <c r="B418" s="296" t="s">
        <v>418</v>
      </c>
      <c r="C418" s="296"/>
      <c r="D418" s="296" t="s">
        <v>418</v>
      </c>
      <c r="E418" s="296">
        <v>60201</v>
      </c>
    </row>
    <row r="419" spans="1:5" ht="12.75">
      <c r="A419" s="296">
        <v>60202</v>
      </c>
      <c r="B419" s="296" t="s">
        <v>419</v>
      </c>
      <c r="C419" s="296"/>
      <c r="D419" s="296" t="s">
        <v>419</v>
      </c>
      <c r="E419" s="296">
        <v>60202</v>
      </c>
    </row>
    <row r="420" spans="1:5" ht="12.75">
      <c r="A420" s="296">
        <v>60203</v>
      </c>
      <c r="B420" s="296" t="s">
        <v>420</v>
      </c>
      <c r="C420" s="296"/>
      <c r="D420" s="296" t="s">
        <v>420</v>
      </c>
      <c r="E420" s="296">
        <v>60203</v>
      </c>
    </row>
    <row r="421" spans="1:5" ht="12.75">
      <c r="A421" s="296">
        <v>60204</v>
      </c>
      <c r="B421" s="296" t="s">
        <v>421</v>
      </c>
      <c r="C421" s="296"/>
      <c r="D421" s="296" t="s">
        <v>421</v>
      </c>
      <c r="E421" s="296">
        <v>60204</v>
      </c>
    </row>
    <row r="422" spans="1:5" ht="12.75">
      <c r="A422" s="296">
        <v>60205</v>
      </c>
      <c r="B422" s="296" t="s">
        <v>422</v>
      </c>
      <c r="C422" s="296"/>
      <c r="D422" s="296" t="s">
        <v>422</v>
      </c>
      <c r="E422" s="296">
        <v>60205</v>
      </c>
    </row>
    <row r="423" spans="1:5" ht="12.75">
      <c r="A423" s="296">
        <v>60206</v>
      </c>
      <c r="B423" s="296" t="s">
        <v>423</v>
      </c>
      <c r="C423" s="296"/>
      <c r="D423" s="296" t="s">
        <v>423</v>
      </c>
      <c r="E423" s="296">
        <v>60206</v>
      </c>
    </row>
    <row r="424" spans="1:5" ht="12.75">
      <c r="A424" s="296">
        <v>60301</v>
      </c>
      <c r="B424" s="296" t="s">
        <v>424</v>
      </c>
      <c r="C424" s="296"/>
      <c r="D424" s="296" t="s">
        <v>424</v>
      </c>
      <c r="E424" s="296">
        <v>60301</v>
      </c>
    </row>
    <row r="425" spans="1:5" ht="12.75">
      <c r="A425" s="296">
        <v>60302</v>
      </c>
      <c r="B425" s="296" t="s">
        <v>425</v>
      </c>
      <c r="C425" s="296"/>
      <c r="D425" s="296" t="s">
        <v>425</v>
      </c>
      <c r="E425" s="296">
        <v>60302</v>
      </c>
    </row>
    <row r="426" spans="1:5" ht="12.75">
      <c r="A426" s="296">
        <v>60303</v>
      </c>
      <c r="B426" s="296" t="s">
        <v>426</v>
      </c>
      <c r="C426" s="296"/>
      <c r="D426" s="296" t="s">
        <v>426</v>
      </c>
      <c r="E426" s="296">
        <v>60303</v>
      </c>
    </row>
    <row r="427" spans="1:5" ht="12.75">
      <c r="A427" s="296">
        <v>60304</v>
      </c>
      <c r="B427" s="296" t="s">
        <v>427</v>
      </c>
      <c r="C427" s="296"/>
      <c r="D427" s="296" t="s">
        <v>427</v>
      </c>
      <c r="E427" s="296">
        <v>60304</v>
      </c>
    </row>
    <row r="428" spans="1:5" ht="12.75">
      <c r="A428" s="296">
        <v>60305</v>
      </c>
      <c r="B428" s="296" t="s">
        <v>428</v>
      </c>
      <c r="C428" s="296"/>
      <c r="D428" s="296" t="s">
        <v>428</v>
      </c>
      <c r="E428" s="296">
        <v>60305</v>
      </c>
    </row>
    <row r="429" spans="1:5" ht="12.75">
      <c r="A429" s="296">
        <v>60306</v>
      </c>
      <c r="B429" s="296" t="s">
        <v>429</v>
      </c>
      <c r="C429" s="296"/>
      <c r="D429" s="296" t="s">
        <v>429</v>
      </c>
      <c r="E429" s="296">
        <v>60306</v>
      </c>
    </row>
    <row r="430" spans="1:5" ht="12.75">
      <c r="A430" s="296">
        <v>60307</v>
      </c>
      <c r="B430" s="296" t="s">
        <v>430</v>
      </c>
      <c r="C430" s="296"/>
      <c r="D430" s="296" t="s">
        <v>430</v>
      </c>
      <c r="E430" s="296">
        <v>60307</v>
      </c>
    </row>
    <row r="431" spans="1:5" ht="12.75">
      <c r="A431" s="296">
        <v>60308</v>
      </c>
      <c r="B431" s="296" t="s">
        <v>431</v>
      </c>
      <c r="C431" s="296"/>
      <c r="D431" s="296" t="s">
        <v>431</v>
      </c>
      <c r="E431" s="296">
        <v>60308</v>
      </c>
    </row>
    <row r="432" spans="1:5" ht="12.75">
      <c r="A432" s="296">
        <v>60309</v>
      </c>
      <c r="B432" s="296" t="s">
        <v>432</v>
      </c>
      <c r="C432" s="296"/>
      <c r="D432" s="296" t="s">
        <v>432</v>
      </c>
      <c r="E432" s="296">
        <v>60309</v>
      </c>
    </row>
    <row r="433" spans="1:5" ht="12.75">
      <c r="A433" s="296">
        <v>60401</v>
      </c>
      <c r="B433" s="296" t="s">
        <v>433</v>
      </c>
      <c r="C433" s="296"/>
      <c r="D433" s="296" t="s">
        <v>433</v>
      </c>
      <c r="E433" s="296">
        <v>60401</v>
      </c>
    </row>
    <row r="434" spans="1:5" ht="12.75">
      <c r="A434" s="296">
        <v>60402</v>
      </c>
      <c r="B434" s="296" t="s">
        <v>434</v>
      </c>
      <c r="C434" s="296"/>
      <c r="D434" s="296" t="s">
        <v>434</v>
      </c>
      <c r="E434" s="296">
        <v>60402</v>
      </c>
    </row>
    <row r="435" spans="1:5" ht="12.75">
      <c r="A435" s="296">
        <v>60403</v>
      </c>
      <c r="B435" s="296" t="s">
        <v>435</v>
      </c>
      <c r="C435" s="296"/>
      <c r="D435" s="296" t="s">
        <v>435</v>
      </c>
      <c r="E435" s="296">
        <v>60403</v>
      </c>
    </row>
    <row r="436" spans="1:5" ht="12.75">
      <c r="A436" s="296">
        <v>60501</v>
      </c>
      <c r="B436" s="296" t="s">
        <v>436</v>
      </c>
      <c r="C436" s="296"/>
      <c r="D436" s="296" t="s">
        <v>436</v>
      </c>
      <c r="E436" s="296">
        <v>60501</v>
      </c>
    </row>
    <row r="437" spans="1:5" ht="12.75">
      <c r="A437" s="296">
        <v>60502</v>
      </c>
      <c r="B437" s="296" t="s">
        <v>437</v>
      </c>
      <c r="C437" s="296"/>
      <c r="D437" s="296" t="s">
        <v>437</v>
      </c>
      <c r="E437" s="296">
        <v>60502</v>
      </c>
    </row>
    <row r="438" spans="1:5" ht="12.75">
      <c r="A438" s="296">
        <v>60503</v>
      </c>
      <c r="B438" s="296" t="s">
        <v>438</v>
      </c>
      <c r="C438" s="296"/>
      <c r="D438" s="296" t="s">
        <v>438</v>
      </c>
      <c r="E438" s="296">
        <v>60503</v>
      </c>
    </row>
    <row r="439" spans="1:5" ht="12.75">
      <c r="A439" s="296">
        <v>60504</v>
      </c>
      <c r="B439" s="296" t="s">
        <v>439</v>
      </c>
      <c r="C439" s="296"/>
      <c r="D439" s="296" t="s">
        <v>439</v>
      </c>
      <c r="E439" s="296">
        <v>60504</v>
      </c>
    </row>
    <row r="440" spans="1:5" ht="12.75">
      <c r="A440" s="296">
        <v>60505</v>
      </c>
      <c r="B440" s="296" t="s">
        <v>440</v>
      </c>
      <c r="C440" s="296"/>
      <c r="D440" s="296" t="s">
        <v>440</v>
      </c>
      <c r="E440" s="296">
        <v>60505</v>
      </c>
    </row>
    <row r="441" spans="1:5" ht="12.75">
      <c r="A441" s="296">
        <v>60506</v>
      </c>
      <c r="B441" s="296" t="s">
        <v>441</v>
      </c>
      <c r="C441" s="296"/>
      <c r="D441" s="296" t="s">
        <v>441</v>
      </c>
      <c r="E441" s="296">
        <v>60506</v>
      </c>
    </row>
    <row r="442" spans="1:5" ht="12.75">
      <c r="A442" s="296">
        <v>60601</v>
      </c>
      <c r="B442" s="296" t="s">
        <v>442</v>
      </c>
      <c r="C442" s="296"/>
      <c r="D442" s="296" t="s">
        <v>442</v>
      </c>
      <c r="E442" s="296">
        <v>60601</v>
      </c>
    </row>
    <row r="443" spans="1:5" ht="12.75">
      <c r="A443" s="296">
        <v>60602</v>
      </c>
      <c r="B443" s="296" t="s">
        <v>443</v>
      </c>
      <c r="C443" s="296"/>
      <c r="D443" s="296" t="s">
        <v>443</v>
      </c>
      <c r="E443" s="296">
        <v>60602</v>
      </c>
    </row>
    <row r="444" spans="1:5" ht="12.75">
      <c r="A444" s="296">
        <v>60603</v>
      </c>
      <c r="B444" s="296" t="s">
        <v>444</v>
      </c>
      <c r="C444" s="296"/>
      <c r="D444" s="296" t="s">
        <v>444</v>
      </c>
      <c r="E444" s="296">
        <v>60603</v>
      </c>
    </row>
    <row r="445" spans="1:5" ht="12.75">
      <c r="A445" s="296">
        <v>60701</v>
      </c>
      <c r="B445" s="296" t="s">
        <v>445</v>
      </c>
      <c r="C445" s="296"/>
      <c r="D445" s="296" t="s">
        <v>445</v>
      </c>
      <c r="E445" s="296">
        <v>60701</v>
      </c>
    </row>
    <row r="446" spans="1:5" ht="12.75">
      <c r="A446" s="296">
        <v>60703</v>
      </c>
      <c r="B446" s="296" t="s">
        <v>446</v>
      </c>
      <c r="C446" s="296"/>
      <c r="D446" s="296" t="s">
        <v>446</v>
      </c>
      <c r="E446" s="296">
        <v>60703</v>
      </c>
    </row>
    <row r="447" spans="1:5" ht="12.75">
      <c r="A447" s="296">
        <v>60704</v>
      </c>
      <c r="B447" s="296" t="s">
        <v>447</v>
      </c>
      <c r="C447" s="296"/>
      <c r="D447" s="296" t="s">
        <v>447</v>
      </c>
      <c r="E447" s="296">
        <v>60704</v>
      </c>
    </row>
    <row r="448" spans="1:5" ht="12.75">
      <c r="A448" s="296">
        <v>60801</v>
      </c>
      <c r="B448" s="296" t="s">
        <v>448</v>
      </c>
      <c r="C448" s="296"/>
      <c r="D448" s="296" t="s">
        <v>448</v>
      </c>
      <c r="E448" s="296">
        <v>60801</v>
      </c>
    </row>
    <row r="449" spans="1:5" ht="12.75">
      <c r="A449" s="296">
        <v>60802</v>
      </c>
      <c r="B449" s="296" t="s">
        <v>449</v>
      </c>
      <c r="C449" s="296"/>
      <c r="D449" s="296" t="s">
        <v>449</v>
      </c>
      <c r="E449" s="296">
        <v>60802</v>
      </c>
    </row>
    <row r="450" spans="1:5" ht="12.75">
      <c r="A450" s="296">
        <v>60803</v>
      </c>
      <c r="B450" s="296" t="s">
        <v>450</v>
      </c>
      <c r="C450" s="296"/>
      <c r="D450" s="296" t="s">
        <v>450</v>
      </c>
      <c r="E450" s="296">
        <v>60803</v>
      </c>
    </row>
    <row r="451" spans="1:5" ht="12.75">
      <c r="A451" s="296">
        <v>60804</v>
      </c>
      <c r="B451" s="296" t="s">
        <v>451</v>
      </c>
      <c r="C451" s="296"/>
      <c r="D451" s="296" t="s">
        <v>451</v>
      </c>
      <c r="E451" s="296">
        <v>60804</v>
      </c>
    </row>
    <row r="452" spans="1:5" ht="12.75">
      <c r="A452" s="296">
        <v>60805</v>
      </c>
      <c r="B452" s="296" t="s">
        <v>452</v>
      </c>
      <c r="C452" s="296"/>
      <c r="D452" s="296" t="s">
        <v>452</v>
      </c>
      <c r="E452" s="296">
        <v>60805</v>
      </c>
    </row>
    <row r="453" spans="1:5" ht="12.75">
      <c r="A453" s="296">
        <v>60806</v>
      </c>
      <c r="B453" s="296" t="s">
        <v>453</v>
      </c>
      <c r="C453" s="296"/>
      <c r="D453" s="296" t="s">
        <v>453</v>
      </c>
      <c r="E453" s="296">
        <v>60806</v>
      </c>
    </row>
    <row r="454" spans="1:5" ht="12.75">
      <c r="A454" s="296">
        <v>60901</v>
      </c>
      <c r="B454" s="296" t="s">
        <v>454</v>
      </c>
      <c r="C454" s="296"/>
      <c r="D454" s="296" t="s">
        <v>454</v>
      </c>
      <c r="E454" s="296">
        <v>60901</v>
      </c>
    </row>
    <row r="455" spans="1:5" ht="12.75">
      <c r="A455" s="296">
        <v>61001</v>
      </c>
      <c r="B455" s="296" t="s">
        <v>455</v>
      </c>
      <c r="C455" s="296"/>
      <c r="D455" s="296" t="s">
        <v>455</v>
      </c>
      <c r="E455" s="296">
        <v>61001</v>
      </c>
    </row>
    <row r="456" spans="1:5" ht="12.75">
      <c r="A456" s="296">
        <v>61002</v>
      </c>
      <c r="B456" s="296" t="s">
        <v>456</v>
      </c>
      <c r="C456" s="296"/>
      <c r="D456" s="296" t="s">
        <v>456</v>
      </c>
      <c r="E456" s="296">
        <v>61002</v>
      </c>
    </row>
    <row r="457" spans="1:5" ht="12.75">
      <c r="A457" s="296">
        <v>61003</v>
      </c>
      <c r="B457" s="296" t="s">
        <v>457</v>
      </c>
      <c r="C457" s="296"/>
      <c r="D457" s="296" t="s">
        <v>457</v>
      </c>
      <c r="E457" s="296">
        <v>61003</v>
      </c>
    </row>
    <row r="458" spans="1:5" ht="12.75">
      <c r="A458" s="296">
        <v>61004</v>
      </c>
      <c r="B458" s="296" t="s">
        <v>458</v>
      </c>
      <c r="C458" s="296"/>
      <c r="D458" s="296" t="s">
        <v>458</v>
      </c>
      <c r="E458" s="296">
        <v>61004</v>
      </c>
    </row>
    <row r="459" spans="1:5" ht="12.75">
      <c r="A459" s="296">
        <v>61101</v>
      </c>
      <c r="B459" s="296" t="s">
        <v>459</v>
      </c>
      <c r="C459" s="296"/>
      <c r="D459" s="296" t="s">
        <v>459</v>
      </c>
      <c r="E459" s="296">
        <v>61101</v>
      </c>
    </row>
    <row r="460" spans="1:5" ht="12.75">
      <c r="A460" s="296">
        <v>61102</v>
      </c>
      <c r="B460" s="296" t="s">
        <v>460</v>
      </c>
      <c r="C460" s="296"/>
      <c r="D460" s="296" t="s">
        <v>460</v>
      </c>
      <c r="E460" s="296">
        <v>61102</v>
      </c>
    </row>
    <row r="461" spans="1:5" ht="12.75">
      <c r="A461" s="296">
        <v>61103</v>
      </c>
      <c r="B461" s="296" t="s">
        <v>461</v>
      </c>
      <c r="C461" s="296"/>
      <c r="D461" s="296" t="s">
        <v>461</v>
      </c>
      <c r="E461" s="296">
        <v>61103</v>
      </c>
    </row>
    <row r="462" spans="1:5" ht="12.75">
      <c r="A462" s="296">
        <v>61201</v>
      </c>
      <c r="B462" s="296" t="s">
        <v>462</v>
      </c>
      <c r="C462" s="296"/>
      <c r="D462" s="296" t="s">
        <v>462</v>
      </c>
      <c r="E462" s="296">
        <v>61201</v>
      </c>
    </row>
    <row r="463" spans="1:5" ht="12.75">
      <c r="A463" s="296">
        <v>61301</v>
      </c>
      <c r="B463" s="296" t="s">
        <v>463</v>
      </c>
      <c r="C463" s="296"/>
      <c r="D463" s="296" t="s">
        <v>463</v>
      </c>
      <c r="E463" s="296">
        <v>61301</v>
      </c>
    </row>
    <row r="464" spans="1:5" ht="12.75">
      <c r="A464" s="296">
        <v>70101</v>
      </c>
      <c r="B464" s="296" t="s">
        <v>464</v>
      </c>
      <c r="C464" s="296"/>
      <c r="D464" s="296" t="s">
        <v>464</v>
      </c>
      <c r="E464" s="296">
        <v>70101</v>
      </c>
    </row>
    <row r="465" spans="1:5" ht="12.75">
      <c r="A465" s="296">
        <v>70102</v>
      </c>
      <c r="B465" s="296" t="s">
        <v>465</v>
      </c>
      <c r="C465" s="296"/>
      <c r="D465" s="296" t="s">
        <v>465</v>
      </c>
      <c r="E465" s="296">
        <v>70102</v>
      </c>
    </row>
    <row r="466" spans="1:5" ht="12.75">
      <c r="A466" s="296">
        <v>70103</v>
      </c>
      <c r="B466" s="296" t="s">
        <v>466</v>
      </c>
      <c r="C466" s="296"/>
      <c r="D466" s="296" t="s">
        <v>466</v>
      </c>
      <c r="E466" s="296">
        <v>70103</v>
      </c>
    </row>
    <row r="467" spans="1:5" ht="12.75">
      <c r="A467" s="296">
        <v>70104</v>
      </c>
      <c r="B467" s="296" t="s">
        <v>467</v>
      </c>
      <c r="C467" s="296"/>
      <c r="D467" s="296" t="s">
        <v>467</v>
      </c>
      <c r="E467" s="296">
        <v>70104</v>
      </c>
    </row>
    <row r="468" spans="1:5" ht="12.75">
      <c r="A468" s="296">
        <v>70201</v>
      </c>
      <c r="B468" s="296" t="s">
        <v>468</v>
      </c>
      <c r="C468" s="296"/>
      <c r="D468" s="296" t="s">
        <v>468</v>
      </c>
      <c r="E468" s="296">
        <v>70201</v>
      </c>
    </row>
    <row r="469" spans="1:5" ht="12.75">
      <c r="A469" s="296">
        <v>70202</v>
      </c>
      <c r="B469" s="296" t="s">
        <v>469</v>
      </c>
      <c r="C469" s="296"/>
      <c r="D469" s="296" t="s">
        <v>469</v>
      </c>
      <c r="E469" s="296">
        <v>70202</v>
      </c>
    </row>
    <row r="470" spans="1:5" ht="12.75">
      <c r="A470" s="296">
        <v>70203</v>
      </c>
      <c r="B470" s="296" t="s">
        <v>470</v>
      </c>
      <c r="C470" s="296"/>
      <c r="D470" s="296" t="s">
        <v>470</v>
      </c>
      <c r="E470" s="296">
        <v>70203</v>
      </c>
    </row>
    <row r="471" spans="1:5" ht="12.75">
      <c r="A471" s="296">
        <v>70204</v>
      </c>
      <c r="B471" s="296" t="s">
        <v>471</v>
      </c>
      <c r="C471" s="296"/>
      <c r="D471" s="296" t="s">
        <v>471</v>
      </c>
      <c r="E471" s="296">
        <v>70204</v>
      </c>
    </row>
    <row r="472" spans="1:5" ht="12.75">
      <c r="A472" s="296">
        <v>70205</v>
      </c>
      <c r="B472" s="296" t="s">
        <v>472</v>
      </c>
      <c r="C472" s="296"/>
      <c r="D472" s="296" t="s">
        <v>472</v>
      </c>
      <c r="E472" s="296">
        <v>70205</v>
      </c>
    </row>
    <row r="473" spans="1:5" ht="12.75">
      <c r="A473" s="296">
        <v>70206</v>
      </c>
      <c r="B473" s="296" t="s">
        <v>473</v>
      </c>
      <c r="C473" s="296"/>
      <c r="D473" s="296" t="s">
        <v>473</v>
      </c>
      <c r="E473" s="296">
        <v>70206</v>
      </c>
    </row>
    <row r="474" spans="1:5" ht="12.75">
      <c r="A474" s="296">
        <v>70207</v>
      </c>
      <c r="B474" s="296" t="s">
        <v>474</v>
      </c>
      <c r="C474" s="296"/>
      <c r="D474" s="296" t="s">
        <v>474</v>
      </c>
      <c r="E474" s="296">
        <v>70207</v>
      </c>
    </row>
    <row r="475" spans="1:5" ht="12.75">
      <c r="A475" s="296">
        <v>70301</v>
      </c>
      <c r="B475" s="296" t="s">
        <v>475</v>
      </c>
      <c r="C475" s="296"/>
      <c r="D475" s="296" t="s">
        <v>475</v>
      </c>
      <c r="E475" s="296">
        <v>70301</v>
      </c>
    </row>
    <row r="476" spans="1:5" ht="12.75">
      <c r="A476" s="296">
        <v>70302</v>
      </c>
      <c r="B476" s="296" t="s">
        <v>476</v>
      </c>
      <c r="C476" s="296"/>
      <c r="D476" s="296" t="s">
        <v>476</v>
      </c>
      <c r="E476" s="296">
        <v>70302</v>
      </c>
    </row>
    <row r="477" spans="1:5" ht="12.75">
      <c r="A477" s="296">
        <v>70303</v>
      </c>
      <c r="B477" s="296" t="s">
        <v>477</v>
      </c>
      <c r="C477" s="296"/>
      <c r="D477" s="296" t="s">
        <v>477</v>
      </c>
      <c r="E477" s="296">
        <v>70303</v>
      </c>
    </row>
    <row r="478" spans="1:5" ht="12.75">
      <c r="A478" s="296">
        <v>70304</v>
      </c>
      <c r="B478" s="296" t="s">
        <v>478</v>
      </c>
      <c r="C478" s="296"/>
      <c r="D478" s="296" t="s">
        <v>478</v>
      </c>
      <c r="E478" s="296">
        <v>70304</v>
      </c>
    </row>
    <row r="479" spans="1:5" ht="12.75">
      <c r="A479" s="296">
        <v>70305</v>
      </c>
      <c r="B479" s="296" t="s">
        <v>479</v>
      </c>
      <c r="C479" s="296"/>
      <c r="D479" s="296" t="s">
        <v>479</v>
      </c>
      <c r="E479" s="296">
        <v>70305</v>
      </c>
    </row>
    <row r="480" spans="1:5" ht="12.75">
      <c r="A480" s="296">
        <v>70306</v>
      </c>
      <c r="B480" s="296" t="s">
        <v>480</v>
      </c>
      <c r="C480" s="296"/>
      <c r="D480" s="296" t="s">
        <v>480</v>
      </c>
      <c r="E480" s="296">
        <v>70306</v>
      </c>
    </row>
    <row r="481" spans="1:5" ht="12.75">
      <c r="A481" s="296">
        <v>70307</v>
      </c>
      <c r="B481" s="296" t="s">
        <v>481</v>
      </c>
      <c r="C481" s="296"/>
      <c r="D481" s="296" t="s">
        <v>481</v>
      </c>
      <c r="E481" s="296">
        <v>70307</v>
      </c>
    </row>
    <row r="482" spans="1:5" ht="12.75">
      <c r="A482" s="296">
        <v>70401</v>
      </c>
      <c r="B482" s="296" t="s">
        <v>482</v>
      </c>
      <c r="C482" s="296"/>
      <c r="D482" s="296" t="s">
        <v>482</v>
      </c>
      <c r="E482" s="296">
        <v>70401</v>
      </c>
    </row>
    <row r="483" spans="1:5" ht="12.75">
      <c r="A483" s="296">
        <v>70402</v>
      </c>
      <c r="B483" s="296" t="s">
        <v>483</v>
      </c>
      <c r="C483" s="296"/>
      <c r="D483" s="296" t="s">
        <v>483</v>
      </c>
      <c r="E483" s="296">
        <v>70402</v>
      </c>
    </row>
    <row r="484" spans="1:5" ht="12.75">
      <c r="A484" s="296">
        <v>70403</v>
      </c>
      <c r="B484" s="296" t="s">
        <v>484</v>
      </c>
      <c r="C484" s="296"/>
      <c r="D484" s="296" t="s">
        <v>484</v>
      </c>
      <c r="E484" s="296">
        <v>70403</v>
      </c>
    </row>
    <row r="485" spans="1:5" ht="12.75">
      <c r="A485" s="296">
        <v>70404</v>
      </c>
      <c r="B485" s="296" t="s">
        <v>485</v>
      </c>
      <c r="C485" s="296"/>
      <c r="D485" s="296" t="s">
        <v>485</v>
      </c>
      <c r="E485" s="296">
        <v>70404</v>
      </c>
    </row>
    <row r="486" spans="1:5" ht="12.75">
      <c r="A486" s="296">
        <v>70501</v>
      </c>
      <c r="B486" s="296" t="s">
        <v>486</v>
      </c>
      <c r="C486" s="296"/>
      <c r="D486" s="296" t="s">
        <v>486</v>
      </c>
      <c r="E486" s="296">
        <v>70501</v>
      </c>
    </row>
    <row r="487" spans="1:5" ht="12.75">
      <c r="A487" s="296">
        <v>70502</v>
      </c>
      <c r="B487" s="296" t="s">
        <v>487</v>
      </c>
      <c r="C487" s="296"/>
      <c r="D487" s="296" t="s">
        <v>487</v>
      </c>
      <c r="E487" s="296">
        <v>70502</v>
      </c>
    </row>
    <row r="488" spans="1:5" ht="12.75">
      <c r="A488" s="296">
        <v>70503</v>
      </c>
      <c r="B488" s="296" t="s">
        <v>488</v>
      </c>
      <c r="C488" s="296"/>
      <c r="D488" s="296" t="s">
        <v>488</v>
      </c>
      <c r="E488" s="296">
        <v>70503</v>
      </c>
    </row>
    <row r="489" spans="1:5" ht="12.75">
      <c r="A489" s="296">
        <v>70601</v>
      </c>
      <c r="B489" s="296" t="s">
        <v>489</v>
      </c>
      <c r="C489" s="296"/>
      <c r="D489" s="296" t="s">
        <v>489</v>
      </c>
      <c r="E489" s="296">
        <v>70601</v>
      </c>
    </row>
    <row r="490" spans="1:5" ht="12.75">
      <c r="A490" s="296">
        <v>70602</v>
      </c>
      <c r="B490" s="296" t="s">
        <v>490</v>
      </c>
      <c r="C490" s="296"/>
      <c r="D490" s="296" t="s">
        <v>490</v>
      </c>
      <c r="E490" s="296">
        <v>70602</v>
      </c>
    </row>
    <row r="491" spans="1:5" ht="12.75">
      <c r="A491" s="296">
        <v>70603</v>
      </c>
      <c r="B491" s="296" t="s">
        <v>491</v>
      </c>
      <c r="C491" s="296"/>
      <c r="D491" s="296" t="s">
        <v>491</v>
      </c>
      <c r="E491" s="296">
        <v>70603</v>
      </c>
    </row>
    <row r="492" spans="1:5" ht="12.75">
      <c r="A492" s="296">
        <v>70604</v>
      </c>
      <c r="B492" s="296" t="s">
        <v>492</v>
      </c>
      <c r="C492" s="296"/>
      <c r="D492" s="296" t="s">
        <v>492</v>
      </c>
      <c r="E492" s="296">
        <v>70604</v>
      </c>
    </row>
    <row r="493" spans="1:5" ht="12.75">
      <c r="A493" s="297">
        <v>70605</v>
      </c>
      <c r="B493" s="296" t="s">
        <v>493</v>
      </c>
      <c r="C493" s="296"/>
      <c r="D493" s="296" t="s">
        <v>493</v>
      </c>
      <c r="E493" s="297">
        <v>70605</v>
      </c>
    </row>
  </sheetData>
  <sheetProtection algorithmName="SHA-512" hashValue="FmSQH/+oQ8hqwmyR1rkK0xySN1eZrXRM0CPwpN7c+9+gXGX5ri8yNHOaCyu1gleyiOKVO9YZAyYAA7iyhPEGLg==" saltValue="UEYBZJtc/JRt0+8EwaIn1w==" spinCount="100000" sheet="1" objects="1" scenarios="1"/>
  <autoFilter ref="A1:E1" xr:uid="{00000000-0009-0000-0000-000000000000}"/>
  <pageMargins left="0.25" right="0.25" top="0.16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>
    <pageSetUpPr fitToPage="1"/>
  </sheetPr>
  <dimension ref="A1:Z25"/>
  <sheetViews>
    <sheetView showGridLines="0" zoomScale="95" zoomScaleNormal="95" workbookViewId="0"/>
  </sheetViews>
  <sheetFormatPr defaultColWidth="11.42578125" defaultRowHeight="15"/>
  <cols>
    <col min="1" max="1" width="5.7109375" style="170" customWidth="1"/>
    <col min="2" max="2" width="18.140625" style="125" customWidth="1"/>
    <col min="3" max="8" width="12.5703125" style="125" customWidth="1"/>
    <col min="9" max="16384" width="11.42578125" style="125"/>
  </cols>
  <sheetData>
    <row r="1" spans="1:26" ht="20.25" customHeight="1">
      <c r="A1" s="434">
        <v>1</v>
      </c>
      <c r="B1" s="171" t="s">
        <v>1201</v>
      </c>
      <c r="C1" s="172"/>
    </row>
    <row r="2" spans="1:26" ht="18.75">
      <c r="A2" s="434">
        <v>2</v>
      </c>
      <c r="B2" s="171" t="s">
        <v>1202</v>
      </c>
      <c r="C2" s="173"/>
      <c r="D2" s="173"/>
      <c r="E2" s="173"/>
      <c r="F2" s="173"/>
      <c r="G2" s="173"/>
      <c r="H2" s="173"/>
    </row>
    <row r="3" spans="1:26" ht="18.75">
      <c r="A3" s="434">
        <v>3</v>
      </c>
      <c r="B3" s="171" t="s">
        <v>1203</v>
      </c>
      <c r="C3" s="173"/>
      <c r="D3" s="173"/>
      <c r="E3" s="173"/>
      <c r="F3" s="173"/>
      <c r="G3" s="173"/>
      <c r="H3" s="173"/>
    </row>
    <row r="4" spans="1:26" s="8" customFormat="1" ht="19.5" thickBot="1">
      <c r="A4" s="434">
        <v>4</v>
      </c>
      <c r="B4" s="433" t="s">
        <v>1104</v>
      </c>
      <c r="C4" s="230"/>
      <c r="D4" s="230"/>
      <c r="E4" s="230"/>
      <c r="F4" s="230"/>
      <c r="G4" s="230"/>
      <c r="H4" s="2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</row>
    <row r="5" spans="1:26" ht="36" customHeight="1" thickTop="1" thickBot="1">
      <c r="A5" s="434">
        <v>5</v>
      </c>
      <c r="B5" s="190" t="s">
        <v>1204</v>
      </c>
      <c r="C5" s="191" t="s">
        <v>1106</v>
      </c>
      <c r="D5" s="446" t="s">
        <v>1107</v>
      </c>
      <c r="E5" s="447" t="s">
        <v>1108</v>
      </c>
      <c r="F5" s="447" t="s">
        <v>1109</v>
      </c>
      <c r="G5" s="447" t="s">
        <v>1110</v>
      </c>
      <c r="H5" s="448" t="s">
        <v>1111</v>
      </c>
    </row>
    <row r="6" spans="1:26" ht="21" customHeight="1" thickTop="1" thickBot="1">
      <c r="A6" s="434">
        <v>6</v>
      </c>
      <c r="B6" s="452" t="s">
        <v>1106</v>
      </c>
      <c r="C6" s="192">
        <f t="shared" ref="C6:C14" si="0">SUM(D6:H6)</f>
        <v>0</v>
      </c>
      <c r="D6" s="193">
        <f>SUM(D7:D14)</f>
        <v>0</v>
      </c>
      <c r="E6" s="182">
        <f>SUM(E7:E14)</f>
        <v>0</v>
      </c>
      <c r="F6" s="182">
        <f>SUM(F7:F14)</f>
        <v>0</v>
      </c>
      <c r="G6" s="182">
        <f>SUM(G7:G14)</f>
        <v>0</v>
      </c>
      <c r="H6" s="182">
        <f>SUM(H7:H14)</f>
        <v>0</v>
      </c>
    </row>
    <row r="7" spans="1:26" ht="21.75" customHeight="1">
      <c r="A7" s="434">
        <v>7</v>
      </c>
      <c r="B7" s="334">
        <v>12</v>
      </c>
      <c r="C7" s="194">
        <f t="shared" si="0"/>
        <v>0</v>
      </c>
      <c r="D7" s="403"/>
      <c r="E7" s="404"/>
      <c r="F7" s="404"/>
      <c r="G7" s="404"/>
      <c r="H7" s="404"/>
    </row>
    <row r="8" spans="1:26" ht="21.75" customHeight="1">
      <c r="A8" s="434">
        <v>8</v>
      </c>
      <c r="B8" s="334">
        <v>13</v>
      </c>
      <c r="C8" s="195">
        <f t="shared" si="0"/>
        <v>0</v>
      </c>
      <c r="D8" s="405"/>
      <c r="E8" s="382"/>
      <c r="F8" s="382"/>
      <c r="G8" s="382"/>
      <c r="H8" s="382"/>
    </row>
    <row r="9" spans="1:26" ht="21.75" customHeight="1">
      <c r="A9" s="434">
        <v>9</v>
      </c>
      <c r="B9" s="334">
        <v>14</v>
      </c>
      <c r="C9" s="195">
        <f t="shared" si="0"/>
        <v>0</v>
      </c>
      <c r="D9" s="405"/>
      <c r="E9" s="382"/>
      <c r="F9" s="382"/>
      <c r="G9" s="382"/>
      <c r="H9" s="382"/>
    </row>
    <row r="10" spans="1:26" ht="21.75" customHeight="1">
      <c r="A10" s="434">
        <v>10</v>
      </c>
      <c r="B10" s="334">
        <v>15</v>
      </c>
      <c r="C10" s="195">
        <f t="shared" si="0"/>
        <v>0</v>
      </c>
      <c r="D10" s="405"/>
      <c r="E10" s="382"/>
      <c r="F10" s="382"/>
      <c r="G10" s="382"/>
      <c r="H10" s="382"/>
    </row>
    <row r="11" spans="1:26" ht="21.75" customHeight="1">
      <c r="A11" s="434">
        <v>11</v>
      </c>
      <c r="B11" s="334">
        <v>16</v>
      </c>
      <c r="C11" s="195">
        <f t="shared" si="0"/>
        <v>0</v>
      </c>
      <c r="D11" s="405"/>
      <c r="E11" s="382"/>
      <c r="F11" s="382"/>
      <c r="G11" s="382"/>
      <c r="H11" s="382"/>
    </row>
    <row r="12" spans="1:26" ht="21.75" customHeight="1">
      <c r="A12" s="434">
        <v>12</v>
      </c>
      <c r="B12" s="334">
        <v>17</v>
      </c>
      <c r="C12" s="195">
        <f t="shared" si="0"/>
        <v>0</v>
      </c>
      <c r="D12" s="405"/>
      <c r="E12" s="382"/>
      <c r="F12" s="382"/>
      <c r="G12" s="382"/>
      <c r="H12" s="382"/>
    </row>
    <row r="13" spans="1:26" ht="21.75" customHeight="1">
      <c r="A13" s="434">
        <v>13</v>
      </c>
      <c r="B13" s="334">
        <v>18</v>
      </c>
      <c r="C13" s="195">
        <f t="shared" si="0"/>
        <v>0</v>
      </c>
      <c r="D13" s="405"/>
      <c r="E13" s="382"/>
      <c r="F13" s="382"/>
      <c r="G13" s="382"/>
      <c r="H13" s="382"/>
    </row>
    <row r="14" spans="1:26" ht="21.75" customHeight="1" thickBot="1">
      <c r="A14" s="434">
        <v>14</v>
      </c>
      <c r="B14" s="335" t="s">
        <v>1205</v>
      </c>
      <c r="C14" s="185">
        <f t="shared" si="0"/>
        <v>0</v>
      </c>
      <c r="D14" s="406"/>
      <c r="E14" s="394"/>
      <c r="F14" s="394"/>
      <c r="G14" s="394"/>
      <c r="H14" s="394"/>
    </row>
    <row r="15" spans="1:26" ht="17.25" customHeight="1" thickTop="1">
      <c r="A15" s="434">
        <v>15</v>
      </c>
      <c r="B15" s="186"/>
      <c r="C15" s="196"/>
      <c r="D15" s="197"/>
      <c r="E15" s="197"/>
      <c r="F15" s="197"/>
      <c r="G15" s="197"/>
      <c r="H15" s="197"/>
    </row>
    <row r="16" spans="1:26" ht="17.25" customHeight="1">
      <c r="A16" s="434">
        <v>16</v>
      </c>
      <c r="B16" s="198" t="s">
        <v>1206</v>
      </c>
      <c r="C16" s="199"/>
      <c r="D16" s="199"/>
      <c r="E16" s="199"/>
      <c r="F16" s="199"/>
      <c r="G16" s="200"/>
      <c r="H16" s="196"/>
      <c r="I16" s="196"/>
      <c r="J16" s="196"/>
    </row>
    <row r="17" spans="1:10" ht="17.25" customHeight="1">
      <c r="A17" s="434">
        <v>17</v>
      </c>
      <c r="B17" s="201" t="s">
        <v>1207</v>
      </c>
      <c r="C17" s="402"/>
      <c r="D17" s="541" t="str">
        <f>IF(OR(C17&gt;'Cuadro 1'!E11,C18&gt;'Cuadro 1'!E11,C19&gt;'Cuadro 1'!D11),"El dato indicado es mayor a lo reportado en la línea de Exclusión del Cuadro 1, según corresponda.","")</f>
        <v/>
      </c>
      <c r="E17" s="541"/>
      <c r="F17" s="541"/>
      <c r="G17" s="202"/>
      <c r="H17" s="196"/>
      <c r="I17" s="196"/>
      <c r="J17" s="196"/>
    </row>
    <row r="18" spans="1:10" ht="17.25" customHeight="1">
      <c r="A18" s="434">
        <v>18</v>
      </c>
      <c r="B18" s="201" t="s">
        <v>1208</v>
      </c>
      <c r="C18" s="402"/>
      <c r="D18" s="541"/>
      <c r="E18" s="541"/>
      <c r="F18" s="541"/>
      <c r="G18" s="202"/>
      <c r="H18" s="196"/>
      <c r="I18" s="196"/>
      <c r="J18" s="196"/>
    </row>
    <row r="19" spans="1:10" ht="17.25" customHeight="1">
      <c r="A19" s="434">
        <v>19</v>
      </c>
      <c r="B19" s="201" t="s">
        <v>1209</v>
      </c>
      <c r="C19" s="402"/>
      <c r="D19" s="541"/>
      <c r="E19" s="541"/>
      <c r="F19" s="541"/>
      <c r="G19" s="202"/>
      <c r="H19" s="196"/>
      <c r="I19" s="196"/>
      <c r="J19" s="196"/>
    </row>
    <row r="20" spans="1:10" ht="6.6" customHeight="1">
      <c r="A20" s="434">
        <v>20</v>
      </c>
      <c r="B20" s="203"/>
      <c r="C20" s="204"/>
      <c r="D20" s="205"/>
      <c r="E20" s="205"/>
      <c r="F20" s="205"/>
      <c r="G20" s="206"/>
      <c r="H20" s="196"/>
      <c r="I20" s="196"/>
      <c r="J20" s="196"/>
    </row>
    <row r="21" spans="1:10" ht="20.25" customHeight="1">
      <c r="A21" s="434">
        <v>21</v>
      </c>
      <c r="B21" s="94" t="s">
        <v>1123</v>
      </c>
      <c r="F21" s="207"/>
      <c r="G21" s="207"/>
      <c r="H21" s="207"/>
    </row>
    <row r="22" spans="1:10" ht="21" customHeight="1">
      <c r="A22" s="434">
        <v>22</v>
      </c>
      <c r="B22" s="542"/>
      <c r="C22" s="543"/>
      <c r="D22" s="543"/>
      <c r="E22" s="543"/>
      <c r="F22" s="543"/>
      <c r="G22" s="543"/>
      <c r="H22" s="544"/>
    </row>
    <row r="23" spans="1:10" ht="21" customHeight="1">
      <c r="B23" s="545"/>
      <c r="C23" s="546"/>
      <c r="D23" s="546"/>
      <c r="E23" s="546"/>
      <c r="F23" s="546"/>
      <c r="G23" s="546"/>
      <c r="H23" s="547"/>
    </row>
    <row r="24" spans="1:10" ht="21" customHeight="1">
      <c r="B24" s="545"/>
      <c r="C24" s="546"/>
      <c r="D24" s="546"/>
      <c r="E24" s="546"/>
      <c r="F24" s="546"/>
      <c r="G24" s="546"/>
      <c r="H24" s="547"/>
    </row>
    <row r="25" spans="1:10" ht="21" customHeight="1">
      <c r="B25" s="548"/>
      <c r="C25" s="549"/>
      <c r="D25" s="549"/>
      <c r="E25" s="549"/>
      <c r="F25" s="549"/>
      <c r="G25" s="549"/>
      <c r="H25" s="550"/>
    </row>
  </sheetData>
  <sheetProtection algorithmName="SHA-512" hashValue="0dRCNrnejMonKHTWIeJRZYQsMSsiF3rVw9w3MpHW7JV2xUGKqGfLO+0uBWRew+XEZ91ddzfCr6kwpKjWs7vZEA==" saltValue="bP/tKfmKroJ5ytrv99nrzw==" spinCount="100000" sheet="1" objects="1" scenarios="1"/>
  <mergeCells count="2">
    <mergeCell ref="D17:F19"/>
    <mergeCell ref="B22:H25"/>
  </mergeCells>
  <conditionalFormatting sqref="C6:C14">
    <cfRule type="cellIs" dxfId="41" priority="1" operator="equal">
      <formula>0</formula>
    </cfRule>
  </conditionalFormatting>
  <conditionalFormatting sqref="D6:H6">
    <cfRule type="cellIs" dxfId="40" priority="3" operator="equal">
      <formula>0</formula>
    </cfRule>
  </conditionalFormatting>
  <dataValidations count="1">
    <dataValidation type="whole" allowBlank="1" showInputMessage="1" showErrorMessage="1" sqref="C17:C20" xr:uid="{00000000-0002-0000-0900-000000000000}">
      <formula1>0</formula1>
      <formula2>1000</formula2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orientation="landscape" r:id="rId1"/>
  <headerFooter>
    <oddHeader>&amp;L&amp;G</oddHeader>
    <oddFooter>&amp;R&amp;"Carlito,Negrita"Académica Nocturna&amp;"Carlito,Normal",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>
    <pageSetUpPr fitToPage="1"/>
  </sheetPr>
  <dimension ref="A1:Z26"/>
  <sheetViews>
    <sheetView showGridLines="0" zoomScale="95" zoomScaleNormal="95" workbookViewId="0"/>
  </sheetViews>
  <sheetFormatPr defaultColWidth="11.42578125" defaultRowHeight="15"/>
  <cols>
    <col min="1" max="1" width="6.7109375" style="170" customWidth="1"/>
    <col min="2" max="2" width="13.28515625" style="125" customWidth="1"/>
    <col min="3" max="3" width="10.28515625" style="125" customWidth="1"/>
    <col min="4" max="8" width="10.42578125" style="125" customWidth="1"/>
    <col min="9" max="9" width="10.42578125" style="125" hidden="1" customWidth="1"/>
    <col min="10" max="16" width="10.42578125" style="125" customWidth="1"/>
    <col min="17" max="17" width="10.42578125" style="125" hidden="1" customWidth="1"/>
    <col min="18" max="18" width="10.42578125" style="125" customWidth="1"/>
    <col min="19" max="19" width="8.42578125" style="125" customWidth="1"/>
    <col min="20" max="16384" width="11.42578125" style="125"/>
  </cols>
  <sheetData>
    <row r="1" spans="1:26" ht="20.25" customHeight="1">
      <c r="A1" s="434">
        <v>1</v>
      </c>
      <c r="B1" s="171" t="s">
        <v>1210</v>
      </c>
      <c r="C1" s="172"/>
    </row>
    <row r="2" spans="1:26" ht="18.75">
      <c r="A2" s="434">
        <v>2</v>
      </c>
      <c r="B2" s="171" t="s">
        <v>1211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26" s="8" customFormat="1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29"/>
      <c r="T3" s="229"/>
      <c r="U3" s="229"/>
      <c r="V3" s="229"/>
      <c r="W3" s="229"/>
      <c r="X3" s="229"/>
      <c r="Y3" s="229"/>
      <c r="Z3" s="229"/>
    </row>
    <row r="4" spans="1:26" ht="23.25" customHeight="1" thickTop="1">
      <c r="A4" s="434">
        <v>4</v>
      </c>
      <c r="B4" s="552" t="s">
        <v>1204</v>
      </c>
      <c r="C4" s="554" t="s">
        <v>1212</v>
      </c>
      <c r="D4" s="555"/>
      <c r="E4" s="555"/>
      <c r="F4" s="555"/>
      <c r="G4" s="555"/>
      <c r="H4" s="555"/>
      <c r="I4" s="555"/>
      <c r="J4" s="174"/>
      <c r="K4" s="554" t="s">
        <v>1213</v>
      </c>
      <c r="L4" s="555"/>
      <c r="M4" s="555"/>
      <c r="N4" s="555"/>
      <c r="O4" s="555"/>
      <c r="P4" s="555"/>
      <c r="Q4" s="555"/>
      <c r="R4" s="555"/>
    </row>
    <row r="5" spans="1:26" ht="29.25" customHeight="1" thickBot="1">
      <c r="A5" s="434">
        <v>5</v>
      </c>
      <c r="B5" s="553"/>
      <c r="C5" s="178" t="s">
        <v>1106</v>
      </c>
      <c r="D5" s="449" t="s">
        <v>1214</v>
      </c>
      <c r="E5" s="450" t="s">
        <v>1215</v>
      </c>
      <c r="F5" s="450" t="s">
        <v>1216</v>
      </c>
      <c r="G5" s="450" t="s">
        <v>1217</v>
      </c>
      <c r="H5" s="451" t="s">
        <v>1218</v>
      </c>
      <c r="I5" s="176" t="s">
        <v>1219</v>
      </c>
      <c r="J5" s="177" t="s">
        <v>1220</v>
      </c>
      <c r="K5" s="178" t="s">
        <v>1106</v>
      </c>
      <c r="L5" s="449" t="s">
        <v>1214</v>
      </c>
      <c r="M5" s="450" t="s">
        <v>1215</v>
      </c>
      <c r="N5" s="450" t="s">
        <v>1216</v>
      </c>
      <c r="O5" s="450" t="s">
        <v>1217</v>
      </c>
      <c r="P5" s="451" t="s">
        <v>1218</v>
      </c>
      <c r="Q5" s="175" t="s">
        <v>1219</v>
      </c>
      <c r="R5" s="177" t="s">
        <v>1220</v>
      </c>
    </row>
    <row r="6" spans="1:26" ht="24" customHeight="1" thickTop="1" thickBot="1">
      <c r="A6" s="434">
        <v>6</v>
      </c>
      <c r="B6" s="452" t="s">
        <v>1106</v>
      </c>
      <c r="C6" s="179">
        <f>SUM(C7:C14)</f>
        <v>0</v>
      </c>
      <c r="D6" s="180">
        <f>SUM(D7:D14)</f>
        <v>0</v>
      </c>
      <c r="E6" s="181">
        <f t="shared" ref="E6:J6" si="0">SUM(E7:E14)</f>
        <v>0</v>
      </c>
      <c r="F6" s="181">
        <f t="shared" si="0"/>
        <v>0</v>
      </c>
      <c r="G6" s="181">
        <f t="shared" si="0"/>
        <v>0</v>
      </c>
      <c r="H6" s="181">
        <f t="shared" si="0"/>
        <v>0</v>
      </c>
      <c r="I6" s="182">
        <f t="shared" si="0"/>
        <v>0</v>
      </c>
      <c r="J6" s="183">
        <f t="shared" si="0"/>
        <v>0</v>
      </c>
      <c r="K6" s="179">
        <f>SUM(K7:K14)</f>
        <v>0</v>
      </c>
      <c r="L6" s="180">
        <f>SUM(L7:L14)</f>
        <v>0</v>
      </c>
      <c r="M6" s="181">
        <f t="shared" ref="M6:R6" si="1">SUM(M7:M14)</f>
        <v>0</v>
      </c>
      <c r="N6" s="181">
        <f t="shared" si="1"/>
        <v>0</v>
      </c>
      <c r="O6" s="181">
        <f t="shared" si="1"/>
        <v>0</v>
      </c>
      <c r="P6" s="181">
        <f t="shared" si="1"/>
        <v>0</v>
      </c>
      <c r="Q6" s="181">
        <f t="shared" si="1"/>
        <v>0</v>
      </c>
      <c r="R6" s="183">
        <f t="shared" si="1"/>
        <v>0</v>
      </c>
    </row>
    <row r="7" spans="1:26" ht="21.75" customHeight="1">
      <c r="A7" s="434">
        <v>7</v>
      </c>
      <c r="B7" s="334">
        <v>12</v>
      </c>
      <c r="C7" s="139">
        <f>+D7+E7+H7+I7+F7+G7</f>
        <v>0</v>
      </c>
      <c r="D7" s="395"/>
      <c r="E7" s="396"/>
      <c r="F7" s="396"/>
      <c r="G7" s="396"/>
      <c r="H7" s="396"/>
      <c r="I7" s="382"/>
      <c r="J7" s="397"/>
      <c r="K7" s="139">
        <f>+L7+M7+P7+Q7+N7+O7</f>
        <v>0</v>
      </c>
      <c r="L7" s="395"/>
      <c r="M7" s="396"/>
      <c r="N7" s="396"/>
      <c r="O7" s="396"/>
      <c r="P7" s="396"/>
      <c r="Q7" s="396"/>
      <c r="R7" s="397"/>
      <c r="S7" s="184" t="str">
        <f t="shared" ref="S7:S14" si="2">IF(OR(AND(C7&gt;0,J7=""),AND(K7&gt;0,R7="")),"***",IF(OR(AND(R7&gt;0,K7=0),AND(J7&gt;0,C7=0)),"xxx",""))</f>
        <v/>
      </c>
    </row>
    <row r="8" spans="1:26" ht="21.75" customHeight="1">
      <c r="A8" s="434">
        <v>8</v>
      </c>
      <c r="B8" s="334">
        <v>13</v>
      </c>
      <c r="C8" s="139">
        <f t="shared" ref="C8:C14" si="3">+D8+E8+H8+I8+F8+G8</f>
        <v>0</v>
      </c>
      <c r="D8" s="395"/>
      <c r="E8" s="396"/>
      <c r="F8" s="396"/>
      <c r="G8" s="396"/>
      <c r="H8" s="396"/>
      <c r="I8" s="382"/>
      <c r="J8" s="397"/>
      <c r="K8" s="139">
        <f t="shared" ref="K8:K14" si="4">+L8+M8+P8+Q8+N8+O8</f>
        <v>0</v>
      </c>
      <c r="L8" s="395"/>
      <c r="M8" s="396"/>
      <c r="N8" s="396"/>
      <c r="O8" s="396"/>
      <c r="P8" s="396"/>
      <c r="Q8" s="396"/>
      <c r="R8" s="397"/>
      <c r="S8" s="184" t="str">
        <f t="shared" si="2"/>
        <v/>
      </c>
    </row>
    <row r="9" spans="1:26" ht="21.75" customHeight="1">
      <c r="A9" s="434">
        <v>9</v>
      </c>
      <c r="B9" s="334">
        <v>14</v>
      </c>
      <c r="C9" s="139">
        <f t="shared" si="3"/>
        <v>0</v>
      </c>
      <c r="D9" s="395"/>
      <c r="E9" s="396"/>
      <c r="F9" s="396"/>
      <c r="G9" s="396"/>
      <c r="H9" s="396"/>
      <c r="I9" s="382"/>
      <c r="J9" s="397"/>
      <c r="K9" s="139">
        <f t="shared" si="4"/>
        <v>0</v>
      </c>
      <c r="L9" s="395"/>
      <c r="M9" s="396"/>
      <c r="N9" s="396"/>
      <c r="O9" s="396"/>
      <c r="P9" s="396"/>
      <c r="Q9" s="396"/>
      <c r="R9" s="397"/>
      <c r="S9" s="184" t="str">
        <f t="shared" si="2"/>
        <v/>
      </c>
    </row>
    <row r="10" spans="1:26" ht="21.75" customHeight="1">
      <c r="A10" s="434">
        <v>10</v>
      </c>
      <c r="B10" s="334">
        <v>15</v>
      </c>
      <c r="C10" s="139">
        <f t="shared" si="3"/>
        <v>0</v>
      </c>
      <c r="D10" s="395"/>
      <c r="E10" s="396"/>
      <c r="F10" s="396"/>
      <c r="G10" s="396"/>
      <c r="H10" s="396"/>
      <c r="I10" s="382"/>
      <c r="J10" s="397"/>
      <c r="K10" s="139">
        <f t="shared" si="4"/>
        <v>0</v>
      </c>
      <c r="L10" s="395"/>
      <c r="M10" s="396"/>
      <c r="N10" s="396"/>
      <c r="O10" s="396"/>
      <c r="P10" s="396"/>
      <c r="Q10" s="396"/>
      <c r="R10" s="397"/>
      <c r="S10" s="184" t="str">
        <f t="shared" si="2"/>
        <v/>
      </c>
    </row>
    <row r="11" spans="1:26" ht="21.75" customHeight="1">
      <c r="A11" s="434">
        <v>11</v>
      </c>
      <c r="B11" s="334">
        <v>16</v>
      </c>
      <c r="C11" s="139">
        <f t="shared" si="3"/>
        <v>0</v>
      </c>
      <c r="D11" s="395"/>
      <c r="E11" s="396"/>
      <c r="F11" s="396"/>
      <c r="G11" s="396"/>
      <c r="H11" s="396"/>
      <c r="I11" s="382"/>
      <c r="J11" s="397"/>
      <c r="K11" s="139">
        <f t="shared" si="4"/>
        <v>0</v>
      </c>
      <c r="L11" s="395"/>
      <c r="M11" s="396"/>
      <c r="N11" s="396"/>
      <c r="O11" s="396"/>
      <c r="P11" s="396"/>
      <c r="Q11" s="396"/>
      <c r="R11" s="397"/>
      <c r="S11" s="184" t="str">
        <f t="shared" si="2"/>
        <v/>
      </c>
    </row>
    <row r="12" spans="1:26" ht="21.75" customHeight="1">
      <c r="A12" s="434">
        <v>12</v>
      </c>
      <c r="B12" s="334">
        <v>17</v>
      </c>
      <c r="C12" s="139">
        <f t="shared" si="3"/>
        <v>0</v>
      </c>
      <c r="D12" s="395"/>
      <c r="E12" s="396"/>
      <c r="F12" s="396"/>
      <c r="G12" s="396"/>
      <c r="H12" s="396"/>
      <c r="I12" s="382"/>
      <c r="J12" s="397"/>
      <c r="K12" s="139">
        <f t="shared" si="4"/>
        <v>0</v>
      </c>
      <c r="L12" s="395"/>
      <c r="M12" s="396"/>
      <c r="N12" s="396"/>
      <c r="O12" s="396"/>
      <c r="P12" s="396"/>
      <c r="Q12" s="396"/>
      <c r="R12" s="397"/>
      <c r="S12" s="184" t="str">
        <f t="shared" si="2"/>
        <v/>
      </c>
    </row>
    <row r="13" spans="1:26" ht="21.75" customHeight="1">
      <c r="A13" s="434">
        <v>13</v>
      </c>
      <c r="B13" s="334">
        <v>18</v>
      </c>
      <c r="C13" s="139">
        <f t="shared" si="3"/>
        <v>0</v>
      </c>
      <c r="D13" s="395"/>
      <c r="E13" s="396"/>
      <c r="F13" s="396"/>
      <c r="G13" s="396"/>
      <c r="H13" s="396"/>
      <c r="I13" s="382"/>
      <c r="J13" s="397"/>
      <c r="K13" s="139">
        <f t="shared" si="4"/>
        <v>0</v>
      </c>
      <c r="L13" s="395"/>
      <c r="M13" s="396"/>
      <c r="N13" s="396"/>
      <c r="O13" s="396"/>
      <c r="P13" s="396"/>
      <c r="Q13" s="396"/>
      <c r="R13" s="397"/>
      <c r="S13" s="184" t="str">
        <f t="shared" si="2"/>
        <v/>
      </c>
    </row>
    <row r="14" spans="1:26" ht="21.75" customHeight="1" thickBot="1">
      <c r="A14" s="434">
        <v>14</v>
      </c>
      <c r="B14" s="336" t="s">
        <v>1205</v>
      </c>
      <c r="C14" s="164">
        <f t="shared" si="3"/>
        <v>0</v>
      </c>
      <c r="D14" s="398"/>
      <c r="E14" s="399"/>
      <c r="F14" s="399"/>
      <c r="G14" s="399"/>
      <c r="H14" s="399"/>
      <c r="I14" s="400"/>
      <c r="J14" s="401"/>
      <c r="K14" s="185">
        <f t="shared" si="4"/>
        <v>0</v>
      </c>
      <c r="L14" s="398"/>
      <c r="M14" s="399"/>
      <c r="N14" s="399"/>
      <c r="O14" s="399"/>
      <c r="P14" s="399"/>
      <c r="Q14" s="399"/>
      <c r="R14" s="401"/>
      <c r="S14" s="184" t="str">
        <f t="shared" si="2"/>
        <v/>
      </c>
    </row>
    <row r="15" spans="1:26" ht="21" customHeight="1" thickTop="1">
      <c r="A15" s="434">
        <v>15</v>
      </c>
      <c r="B15" s="186"/>
      <c r="C15" s="556" t="str">
        <f>IF(OR(S7="***",S8="***",S9="***",S9="***",S10="***",S11="***",S12="***",S13="***",S14="***"),"*** = Indique la cantidad de hijos en la columna que corresponda. Si no hay hijos que indicar, anote un 0.","")</f>
        <v/>
      </c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188"/>
    </row>
    <row r="16" spans="1:26" ht="21" customHeight="1">
      <c r="A16" s="434">
        <v>16</v>
      </c>
      <c r="C16" s="557" t="str">
        <f>IF(OR(S7="xxx",S8="xxx",S9="xxx",S10="xxx",S11="xxx",S12="xxx",S13="xxx",S14="xxx"),"xxx = Indique la cantidad de madres o padres en la respectiva columna.","")</f>
        <v/>
      </c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57"/>
      <c r="O16" s="557"/>
      <c r="P16" s="557"/>
      <c r="Q16" s="557"/>
      <c r="R16" s="557"/>
      <c r="S16" s="188"/>
    </row>
    <row r="17" spans="1:19" ht="21" customHeight="1">
      <c r="A17" s="434">
        <v>17</v>
      </c>
      <c r="B17" s="110" t="s">
        <v>1221</v>
      </c>
    </row>
    <row r="18" spans="1:19" ht="22.5" customHeight="1">
      <c r="A18" s="434">
        <v>18</v>
      </c>
      <c r="B18" s="551" t="s">
        <v>1222</v>
      </c>
      <c r="C18" s="551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</row>
    <row r="19" spans="1:19" ht="22.5" customHeight="1">
      <c r="A19" s="434">
        <v>19</v>
      </c>
      <c r="B19" s="551"/>
      <c r="C19" s="551"/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</row>
    <row r="20" spans="1:19" ht="22.5" customHeight="1">
      <c r="A20" s="434">
        <v>20</v>
      </c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</row>
    <row r="21" spans="1:19">
      <c r="A21" s="434">
        <v>21</v>
      </c>
      <c r="B21" s="94" t="s">
        <v>1123</v>
      </c>
      <c r="S21" s="189"/>
    </row>
    <row r="22" spans="1:19" ht="21" customHeight="1">
      <c r="A22" s="434">
        <v>22</v>
      </c>
      <c r="B22" s="542"/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4"/>
    </row>
    <row r="23" spans="1:19" ht="21" customHeight="1">
      <c r="B23" s="545"/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6"/>
      <c r="R23" s="546"/>
      <c r="S23" s="547"/>
    </row>
    <row r="24" spans="1:19" ht="21" customHeight="1">
      <c r="B24" s="545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6"/>
      <c r="R24" s="546"/>
      <c r="S24" s="547"/>
    </row>
    <row r="25" spans="1:19" ht="21" customHeight="1">
      <c r="B25" s="545"/>
      <c r="C25" s="546"/>
      <c r="D25" s="546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6"/>
      <c r="R25" s="546"/>
      <c r="S25" s="547"/>
    </row>
    <row r="26" spans="1:19" ht="21" customHeight="1">
      <c r="B26" s="548"/>
      <c r="C26" s="549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49"/>
      <c r="R26" s="549"/>
      <c r="S26" s="550"/>
    </row>
  </sheetData>
  <sheetProtection algorithmName="SHA-512" hashValue="/SOgQBO5q1l/hiCvI3TJqjsImrN+ktEdtrP0D3MwgrgIYSlu8NOIgneW+hgvfTugY7ILlGAuMKrRGBY5UYmBdw==" saltValue="kKxTg7kYjZp2XCmE1K7PoA==" spinCount="100000" sheet="1" objects="1" scenarios="1"/>
  <mergeCells count="7">
    <mergeCell ref="B18:R20"/>
    <mergeCell ref="B22:S26"/>
    <mergeCell ref="B4:B5"/>
    <mergeCell ref="C4:I4"/>
    <mergeCell ref="K4:R4"/>
    <mergeCell ref="C15:R15"/>
    <mergeCell ref="C16:R16"/>
  </mergeCells>
  <conditionalFormatting sqref="C6:C14">
    <cfRule type="cellIs" dxfId="39" priority="2" operator="equal">
      <formula>0</formula>
    </cfRule>
  </conditionalFormatting>
  <conditionalFormatting sqref="D6:R6">
    <cfRule type="cellIs" dxfId="38" priority="3" operator="equal">
      <formula>0</formula>
    </cfRule>
  </conditionalFormatting>
  <conditionalFormatting sqref="K6:K14">
    <cfRule type="cellIs" dxfId="37" priority="1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7" orientation="landscape" r:id="rId1"/>
  <headerFooter>
    <oddHeader>&amp;L&amp;G</oddHeader>
    <oddFooter>&amp;R&amp;"Carlito,Negrita"Académica Nocturna&amp;"Carlito,Normal",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">
    <pageSetUpPr fitToPage="1"/>
  </sheetPr>
  <dimension ref="A1:Z40"/>
  <sheetViews>
    <sheetView showGridLines="0" zoomScale="95" zoomScaleNormal="95" workbookViewId="0"/>
  </sheetViews>
  <sheetFormatPr defaultColWidth="11.42578125" defaultRowHeight="15"/>
  <cols>
    <col min="1" max="1" width="8.7109375" style="27" customWidth="1"/>
    <col min="2" max="2" width="58.28515625" style="8" customWidth="1"/>
    <col min="3" max="8" width="10.42578125" style="8" customWidth="1"/>
    <col min="9" max="16384" width="11.42578125" style="8"/>
  </cols>
  <sheetData>
    <row r="1" spans="1:26" ht="18" customHeight="1">
      <c r="A1" s="434">
        <v>1</v>
      </c>
      <c r="B1" s="131" t="s">
        <v>1223</v>
      </c>
      <c r="C1" s="132"/>
    </row>
    <row r="2" spans="1:26" ht="18.75">
      <c r="A2" s="434">
        <v>2</v>
      </c>
      <c r="B2" s="131" t="s">
        <v>1224</v>
      </c>
      <c r="C2" s="132"/>
      <c r="D2" s="132"/>
      <c r="E2" s="132"/>
      <c r="F2" s="132"/>
      <c r="G2" s="132"/>
      <c r="H2" s="132"/>
    </row>
    <row r="3" spans="1:26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30.75" customHeight="1" thickTop="1" thickBot="1">
      <c r="A4" s="434">
        <v>4</v>
      </c>
      <c r="B4" s="33" t="s">
        <v>1225</v>
      </c>
      <c r="C4" s="133" t="s">
        <v>1106</v>
      </c>
      <c r="D4" s="446" t="s">
        <v>1107</v>
      </c>
      <c r="E4" s="447" t="s">
        <v>1108</v>
      </c>
      <c r="F4" s="447" t="s">
        <v>1109</v>
      </c>
      <c r="G4" s="447" t="s">
        <v>1110</v>
      </c>
      <c r="H4" s="448" t="s">
        <v>1111</v>
      </c>
    </row>
    <row r="5" spans="1:26" ht="19.5" customHeight="1" thickTop="1">
      <c r="A5" s="434">
        <v>5</v>
      </c>
      <c r="B5" s="88" t="s">
        <v>1226</v>
      </c>
      <c r="C5" s="134">
        <f>SUM(C6:C9)</f>
        <v>0</v>
      </c>
      <c r="D5" s="135">
        <f>SUM(D6:D9)</f>
        <v>0</v>
      </c>
      <c r="E5" s="136">
        <f t="shared" ref="E5:H5" si="0">SUM(E6:E9)</f>
        <v>0</v>
      </c>
      <c r="F5" s="136">
        <f t="shared" si="0"/>
        <v>0</v>
      </c>
      <c r="G5" s="136">
        <f t="shared" si="0"/>
        <v>0</v>
      </c>
      <c r="H5" s="137">
        <f t="shared" si="0"/>
        <v>0</v>
      </c>
    </row>
    <row r="6" spans="1:26" ht="19.5" customHeight="1">
      <c r="A6" s="434">
        <v>6</v>
      </c>
      <c r="B6" s="138" t="s">
        <v>1133</v>
      </c>
      <c r="C6" s="139">
        <f>SUM(D6:H6)</f>
        <v>0</v>
      </c>
      <c r="D6" s="380"/>
      <c r="E6" s="381"/>
      <c r="F6" s="381"/>
      <c r="G6" s="381"/>
      <c r="H6" s="382"/>
    </row>
    <row r="7" spans="1:26" ht="19.5" customHeight="1">
      <c r="A7" s="434">
        <v>7</v>
      </c>
      <c r="B7" s="138" t="s">
        <v>1227</v>
      </c>
      <c r="C7" s="139">
        <f>SUM(D7:H7)</f>
        <v>0</v>
      </c>
      <c r="D7" s="380"/>
      <c r="E7" s="381"/>
      <c r="F7" s="381"/>
      <c r="G7" s="381"/>
      <c r="H7" s="382"/>
    </row>
    <row r="8" spans="1:26" ht="19.5" customHeight="1">
      <c r="A8" s="434">
        <v>8</v>
      </c>
      <c r="B8" s="140" t="s">
        <v>1228</v>
      </c>
      <c r="C8" s="139">
        <f>SUM(D8:H8)</f>
        <v>0</v>
      </c>
      <c r="D8" s="380"/>
      <c r="E8" s="381"/>
      <c r="F8" s="381"/>
      <c r="G8" s="381"/>
      <c r="H8" s="382"/>
    </row>
    <row r="9" spans="1:26" ht="19.5" customHeight="1">
      <c r="A9" s="434">
        <v>9</v>
      </c>
      <c r="B9" s="140" t="s">
        <v>1229</v>
      </c>
      <c r="C9" s="141">
        <f>SUM(D9:H9)</f>
        <v>0</v>
      </c>
      <c r="D9" s="383"/>
      <c r="E9" s="384"/>
      <c r="F9" s="384"/>
      <c r="G9" s="384"/>
      <c r="H9" s="385"/>
    </row>
    <row r="10" spans="1:26" ht="19.5" customHeight="1">
      <c r="A10" s="434">
        <v>10</v>
      </c>
      <c r="B10" s="88" t="s">
        <v>1230</v>
      </c>
      <c r="C10" s="142">
        <f>SUM(C11:C16)</f>
        <v>0</v>
      </c>
      <c r="D10" s="143">
        <f>SUM(D11:D16)</f>
        <v>0</v>
      </c>
      <c r="E10" s="144">
        <f>SUM(E11:E16)</f>
        <v>0</v>
      </c>
      <c r="F10" s="144">
        <f t="shared" ref="F10:H10" si="1">SUM(F11:F16)</f>
        <v>0</v>
      </c>
      <c r="G10" s="144">
        <f t="shared" si="1"/>
        <v>0</v>
      </c>
      <c r="H10" s="145">
        <f t="shared" si="1"/>
        <v>0</v>
      </c>
    </row>
    <row r="11" spans="1:26" ht="19.5" customHeight="1">
      <c r="A11" s="434">
        <v>11</v>
      </c>
      <c r="B11" s="138" t="s">
        <v>1231</v>
      </c>
      <c r="C11" s="139">
        <f>SUM(D11:H11)</f>
        <v>0</v>
      </c>
      <c r="D11" s="380"/>
      <c r="E11" s="381"/>
      <c r="F11" s="381"/>
      <c r="G11" s="381"/>
      <c r="H11" s="382"/>
    </row>
    <row r="12" spans="1:26" ht="19.5" customHeight="1">
      <c r="A12" s="434">
        <v>12</v>
      </c>
      <c r="B12" s="138" t="s">
        <v>1232</v>
      </c>
      <c r="C12" s="139">
        <f>SUM(D12:H12)</f>
        <v>0</v>
      </c>
      <c r="D12" s="380"/>
      <c r="E12" s="381"/>
      <c r="F12" s="381"/>
      <c r="G12" s="381"/>
      <c r="H12" s="382"/>
    </row>
    <row r="13" spans="1:26" ht="19.5" customHeight="1">
      <c r="A13" s="434">
        <v>13</v>
      </c>
      <c r="B13" s="146" t="s">
        <v>1233</v>
      </c>
      <c r="C13" s="139">
        <f>SUM(D13:H13)</f>
        <v>0</v>
      </c>
      <c r="D13" s="380"/>
      <c r="E13" s="381"/>
      <c r="F13" s="381"/>
      <c r="G13" s="381"/>
      <c r="H13" s="382"/>
    </row>
    <row r="14" spans="1:26" ht="19.5" customHeight="1">
      <c r="A14" s="434">
        <v>14</v>
      </c>
      <c r="B14" s="138" t="s">
        <v>1234</v>
      </c>
      <c r="C14" s="139">
        <f>SUM(D14:H14)</f>
        <v>0</v>
      </c>
      <c r="D14" s="380"/>
      <c r="E14" s="381"/>
      <c r="F14" s="381"/>
      <c r="G14" s="381"/>
      <c r="H14" s="382"/>
    </row>
    <row r="15" spans="1:26" ht="19.5" customHeight="1">
      <c r="A15" s="434">
        <v>15</v>
      </c>
      <c r="B15" s="138" t="s">
        <v>1235</v>
      </c>
      <c r="C15" s="139">
        <f>SUM(D15:H15)</f>
        <v>0</v>
      </c>
      <c r="D15" s="380"/>
      <c r="E15" s="381"/>
      <c r="F15" s="381"/>
      <c r="G15" s="381"/>
      <c r="H15" s="382"/>
    </row>
    <row r="16" spans="1:26" ht="19.5" customHeight="1">
      <c r="A16" s="434">
        <v>16</v>
      </c>
      <c r="B16" s="138" t="s">
        <v>1236</v>
      </c>
      <c r="C16" s="139">
        <f>SUM(C17:C19)</f>
        <v>0</v>
      </c>
      <c r="D16" s="147">
        <f>SUM(D17:D19)</f>
        <v>0</v>
      </c>
      <c r="E16" s="148">
        <f t="shared" ref="E16:H16" si="2">SUM(E17:E19)</f>
        <v>0</v>
      </c>
      <c r="F16" s="148">
        <f t="shared" si="2"/>
        <v>0</v>
      </c>
      <c r="G16" s="148">
        <f t="shared" si="2"/>
        <v>0</v>
      </c>
      <c r="H16" s="149">
        <f t="shared" si="2"/>
        <v>0</v>
      </c>
    </row>
    <row r="17" spans="1:8" ht="19.5" customHeight="1">
      <c r="A17" s="434">
        <v>17</v>
      </c>
      <c r="B17" s="150" t="s">
        <v>1227</v>
      </c>
      <c r="C17" s="151">
        <f>SUM(D17:H17)</f>
        <v>0</v>
      </c>
      <c r="D17" s="386"/>
      <c r="E17" s="387"/>
      <c r="F17" s="387"/>
      <c r="G17" s="387"/>
      <c r="H17" s="388"/>
    </row>
    <row r="18" spans="1:8" ht="19.5" customHeight="1">
      <c r="A18" s="434">
        <v>18</v>
      </c>
      <c r="B18" s="150" t="s">
        <v>1237</v>
      </c>
      <c r="C18" s="151">
        <f>SUM(D18:H18)</f>
        <v>0</v>
      </c>
      <c r="D18" s="386"/>
      <c r="E18" s="387"/>
      <c r="F18" s="387"/>
      <c r="G18" s="387"/>
      <c r="H18" s="388"/>
    </row>
    <row r="19" spans="1:8" ht="19.5" customHeight="1">
      <c r="A19" s="434">
        <v>19</v>
      </c>
      <c r="B19" s="152" t="s">
        <v>1238</v>
      </c>
      <c r="C19" s="141">
        <f>SUM(D19:H19)</f>
        <v>0</v>
      </c>
      <c r="D19" s="383"/>
      <c r="E19" s="384"/>
      <c r="F19" s="384"/>
      <c r="G19" s="384"/>
      <c r="H19" s="385"/>
    </row>
    <row r="20" spans="1:8" ht="19.5" customHeight="1">
      <c r="A20" s="434">
        <v>20</v>
      </c>
      <c r="B20" s="153" t="s">
        <v>1239</v>
      </c>
      <c r="C20" s="154">
        <f>SUM(C21:C25)</f>
        <v>0</v>
      </c>
      <c r="D20" s="155">
        <f>SUM(D21:D25)</f>
        <v>0</v>
      </c>
      <c r="E20" s="156">
        <f t="shared" ref="E20:H20" si="3">SUM(E21:E25)</f>
        <v>0</v>
      </c>
      <c r="F20" s="156">
        <f t="shared" si="3"/>
        <v>0</v>
      </c>
      <c r="G20" s="156">
        <f t="shared" si="3"/>
        <v>0</v>
      </c>
      <c r="H20" s="157">
        <f t="shared" si="3"/>
        <v>0</v>
      </c>
    </row>
    <row r="21" spans="1:8" ht="19.5" customHeight="1">
      <c r="A21" s="434">
        <v>21</v>
      </c>
      <c r="B21" s="158" t="s">
        <v>1240</v>
      </c>
      <c r="C21" s="154">
        <f>SUM(D21:H21)</f>
        <v>0</v>
      </c>
      <c r="D21" s="389"/>
      <c r="E21" s="390"/>
      <c r="F21" s="390"/>
      <c r="G21" s="390"/>
      <c r="H21" s="391"/>
    </row>
    <row r="22" spans="1:8" ht="19.5" customHeight="1">
      <c r="A22" s="434">
        <v>22</v>
      </c>
      <c r="B22" s="146" t="s">
        <v>1241</v>
      </c>
      <c r="C22" s="154">
        <f>SUM(D22:H22)</f>
        <v>0</v>
      </c>
      <c r="D22" s="389"/>
      <c r="E22" s="390"/>
      <c r="F22" s="390"/>
      <c r="G22" s="390"/>
      <c r="H22" s="391"/>
    </row>
    <row r="23" spans="1:8" ht="19.5" customHeight="1">
      <c r="A23" s="434">
        <v>23</v>
      </c>
      <c r="B23" s="159" t="s">
        <v>1242</v>
      </c>
      <c r="C23" s="154">
        <f>SUM(D23:H23)</f>
        <v>0</v>
      </c>
      <c r="D23" s="389"/>
      <c r="E23" s="390"/>
      <c r="F23" s="390"/>
      <c r="G23" s="390"/>
      <c r="H23" s="391"/>
    </row>
    <row r="24" spans="1:8" ht="19.5" customHeight="1">
      <c r="A24" s="434">
        <v>24</v>
      </c>
      <c r="B24" s="159" t="s">
        <v>1243</v>
      </c>
      <c r="C24" s="154">
        <f>SUM(D24:H24)</f>
        <v>0</v>
      </c>
      <c r="D24" s="389"/>
      <c r="E24" s="390"/>
      <c r="F24" s="390"/>
      <c r="G24" s="390"/>
      <c r="H24" s="391"/>
    </row>
    <row r="25" spans="1:8" ht="19.5" customHeight="1">
      <c r="A25" s="434">
        <v>25</v>
      </c>
      <c r="B25" s="160" t="s">
        <v>1244</v>
      </c>
      <c r="C25" s="141">
        <f>SUM(D25:H25)</f>
        <v>0</v>
      </c>
      <c r="D25" s="383"/>
      <c r="E25" s="384"/>
      <c r="F25" s="384"/>
      <c r="G25" s="384"/>
      <c r="H25" s="385"/>
    </row>
    <row r="26" spans="1:8" ht="19.5" customHeight="1">
      <c r="A26" s="434">
        <v>26</v>
      </c>
      <c r="B26" s="161" t="s">
        <v>1245</v>
      </c>
      <c r="C26" s="142">
        <f>+C27+C28</f>
        <v>0</v>
      </c>
      <c r="D26" s="143">
        <f>SUM(D27:D28)</f>
        <v>0</v>
      </c>
      <c r="E26" s="144">
        <f t="shared" ref="E26:H26" si="4">SUM(E27:E28)</f>
        <v>0</v>
      </c>
      <c r="F26" s="144">
        <f t="shared" si="4"/>
        <v>0</v>
      </c>
      <c r="G26" s="144">
        <f t="shared" si="4"/>
        <v>0</v>
      </c>
      <c r="H26" s="145">
        <f t="shared" si="4"/>
        <v>0</v>
      </c>
    </row>
    <row r="27" spans="1:8" ht="19.5" customHeight="1">
      <c r="A27" s="434">
        <v>27</v>
      </c>
      <c r="B27" s="162" t="s">
        <v>1246</v>
      </c>
      <c r="C27" s="154">
        <f t="shared" ref="C27:C28" si="5">SUM(D27:H27)</f>
        <v>0</v>
      </c>
      <c r="D27" s="389"/>
      <c r="E27" s="390"/>
      <c r="F27" s="390"/>
      <c r="G27" s="390"/>
      <c r="H27" s="391"/>
    </row>
    <row r="28" spans="1:8" ht="19.5" customHeight="1" thickBot="1">
      <c r="A28" s="434">
        <v>28</v>
      </c>
      <c r="B28" s="163" t="s">
        <v>1247</v>
      </c>
      <c r="C28" s="164">
        <f t="shared" si="5"/>
        <v>0</v>
      </c>
      <c r="D28" s="392"/>
      <c r="E28" s="393"/>
      <c r="F28" s="393"/>
      <c r="G28" s="393"/>
      <c r="H28" s="394"/>
    </row>
    <row r="29" spans="1:8" ht="15.75" thickTop="1">
      <c r="A29" s="434">
        <v>29</v>
      </c>
      <c r="B29" s="165"/>
      <c r="C29" s="166"/>
    </row>
    <row r="30" spans="1:8">
      <c r="A30" s="434">
        <v>30</v>
      </c>
      <c r="B30" s="167" t="s">
        <v>1123</v>
      </c>
    </row>
    <row r="31" spans="1:8" ht="21" customHeight="1">
      <c r="A31" s="434">
        <v>31</v>
      </c>
      <c r="B31" s="496"/>
      <c r="C31" s="497"/>
      <c r="D31" s="497"/>
      <c r="E31" s="497"/>
      <c r="F31" s="497"/>
      <c r="G31" s="497"/>
      <c r="H31" s="498"/>
    </row>
    <row r="32" spans="1:8" ht="21" customHeight="1">
      <c r="B32" s="499"/>
      <c r="C32" s="500"/>
      <c r="D32" s="500"/>
      <c r="E32" s="500"/>
      <c r="F32" s="500"/>
      <c r="G32" s="500"/>
      <c r="H32" s="501"/>
    </row>
    <row r="33" spans="2:8" ht="21" customHeight="1">
      <c r="B33" s="499"/>
      <c r="C33" s="500"/>
      <c r="D33" s="500"/>
      <c r="E33" s="500"/>
      <c r="F33" s="500"/>
      <c r="G33" s="500"/>
      <c r="H33" s="501"/>
    </row>
    <row r="34" spans="2:8" ht="21" customHeight="1">
      <c r="B34" s="502"/>
      <c r="C34" s="503"/>
      <c r="D34" s="503"/>
      <c r="E34" s="503"/>
      <c r="F34" s="503"/>
      <c r="G34" s="503"/>
      <c r="H34" s="504"/>
    </row>
    <row r="37" spans="2:8" ht="15.75">
      <c r="B37" s="168"/>
      <c r="C37" s="37"/>
      <c r="D37" s="37"/>
    </row>
    <row r="38" spans="2:8">
      <c r="B38" s="169"/>
    </row>
    <row r="39" spans="2:8">
      <c r="B39" s="169"/>
    </row>
    <row r="40" spans="2:8">
      <c r="B40" s="169"/>
    </row>
  </sheetData>
  <sheetProtection algorithmName="SHA-512" hashValue="rElhL0lsIW+N8WclV/wZCCgAhns9NvfQniG5rTnJcJkKn/jy9aiHh8rL4IscWsXHbFUR1CodYP4eKYHvs42o7g==" saltValue="/QA6R1+15c0aNDfrAaGW7g==" spinCount="100000" sheet="1" objects="1" scenarios="1"/>
  <mergeCells count="1">
    <mergeCell ref="B31:H34"/>
  </mergeCells>
  <conditionalFormatting sqref="C6:C9 C17:C19 C27:C28">
    <cfRule type="cellIs" dxfId="36" priority="6" operator="equal">
      <formula>0</formula>
    </cfRule>
  </conditionalFormatting>
  <conditionalFormatting sqref="C11:C15">
    <cfRule type="cellIs" dxfId="35" priority="5" operator="equal">
      <formula>0</formula>
    </cfRule>
  </conditionalFormatting>
  <conditionalFormatting sqref="C21:C25">
    <cfRule type="cellIs" dxfId="34" priority="1" operator="equal">
      <formula>0</formula>
    </cfRule>
  </conditionalFormatting>
  <conditionalFormatting sqref="C5:H5 C10:H10 C16:H16 C20:H20 C26:H26">
    <cfRule type="cellIs" dxfId="33" priority="4" operator="equal">
      <formula>0</formula>
    </cfRule>
  </conditionalFormatting>
  <dataValidations count="2">
    <dataValidation type="whole" operator="greaterThanOrEqual" allowBlank="1" showInputMessage="1" showErrorMessage="1" error="Debe incluir valores ENTEROS." sqref="D21:H25 D17:H19 D11:H15 D27:H28 D6:H9" xr:uid="{00000000-0002-0000-0B00-000000000000}">
      <formula1>0</formula1>
    </dataValidation>
    <dataValidation type="whole" allowBlank="1" showInputMessage="1" showErrorMessage="1" error="Debe incluir valores mayores a 0." sqref="C27:C28 D5:H5 C11:C15 C17:C19 C21:C25 C5:C9" xr:uid="{00000000-0002-0000-0B00-000001000000}">
      <formula1>1</formula1>
      <formula2>10000</formula2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3" orientation="landscape" r:id="rId1"/>
  <headerFooter>
    <oddHeader>&amp;L&amp;G</oddHeader>
    <oddFooter>&amp;R&amp;"Carlito,Negrita"Académica Nocturna&amp;"Carlito,Normal",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ECF8-4875-4892-9306-DE649AE8F9A1}">
  <sheetPr codeName="Hoja17">
    <pageSetUpPr fitToPage="1"/>
  </sheetPr>
  <dimension ref="A1:Z36"/>
  <sheetViews>
    <sheetView showGridLines="0" zoomScale="95" zoomScaleNormal="95" zoomScaleSheetLayoutView="100" workbookViewId="0"/>
  </sheetViews>
  <sheetFormatPr defaultColWidth="11.42578125" defaultRowHeight="15"/>
  <cols>
    <col min="1" max="1" width="6.42578125" style="27" customWidth="1"/>
    <col min="2" max="2" width="5.42578125" style="115" customWidth="1"/>
    <col min="3" max="3" width="83.85546875" style="94" customWidth="1"/>
    <col min="4" max="6" width="11.42578125" style="92" customWidth="1"/>
    <col min="7" max="7" width="11.7109375" style="8" customWidth="1"/>
    <col min="8" max="16384" width="11.42578125" style="8"/>
  </cols>
  <sheetData>
    <row r="1" spans="1:26" ht="19.5" customHeight="1">
      <c r="A1" s="434">
        <v>1</v>
      </c>
      <c r="B1" s="90" t="s">
        <v>1248</v>
      </c>
      <c r="C1" s="91"/>
      <c r="D1" s="91"/>
      <c r="F1" s="27" t="s">
        <v>1249</v>
      </c>
    </row>
    <row r="2" spans="1:26" ht="18.75">
      <c r="A2" s="434">
        <v>2</v>
      </c>
      <c r="B2" s="90" t="s">
        <v>1250</v>
      </c>
      <c r="C2" s="93"/>
      <c r="D2" s="93"/>
      <c r="F2" s="27" t="s">
        <v>1251</v>
      </c>
      <c r="G2" s="126" t="s">
        <v>1249</v>
      </c>
    </row>
    <row r="3" spans="1:26" ht="18.75">
      <c r="A3" s="434">
        <v>3</v>
      </c>
      <c r="B3" s="445" t="s">
        <v>1104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11.25" customHeight="1">
      <c r="A4" s="434">
        <v>4</v>
      </c>
      <c r="B4" s="127"/>
      <c r="C4" s="113"/>
      <c r="D4" s="113"/>
      <c r="E4" s="128"/>
      <c r="F4" s="8"/>
      <c r="G4" s="27"/>
    </row>
    <row r="5" spans="1:26" ht="18" customHeight="1">
      <c r="A5" s="434">
        <v>5</v>
      </c>
      <c r="B5" s="124" t="s">
        <v>1252</v>
      </c>
      <c r="C5" s="455"/>
      <c r="D5" s="456"/>
      <c r="E5" s="456"/>
      <c r="F5" s="125"/>
      <c r="G5" s="10"/>
      <c r="H5" s="10"/>
    </row>
    <row r="6" spans="1:26" ht="34.9" customHeight="1">
      <c r="A6" s="434">
        <v>6</v>
      </c>
      <c r="B6" s="457" t="s">
        <v>1253</v>
      </c>
      <c r="C6" s="458" t="s">
        <v>1254</v>
      </c>
      <c r="D6" s="371"/>
      <c r="E6" s="125"/>
      <c r="F6" s="125"/>
      <c r="G6" s="10"/>
      <c r="H6" s="10"/>
    </row>
    <row r="7" spans="1:26" ht="23.25" customHeight="1">
      <c r="A7" s="434">
        <v>7</v>
      </c>
      <c r="B7" s="457" t="s">
        <v>1255</v>
      </c>
      <c r="C7" s="458" t="s">
        <v>1256</v>
      </c>
      <c r="D7" s="371"/>
      <c r="E7" s="125"/>
      <c r="F7" s="125"/>
      <c r="G7" s="10"/>
      <c r="H7" s="10"/>
    </row>
    <row r="8" spans="1:26" ht="18" customHeight="1">
      <c r="A8" s="434">
        <v>8</v>
      </c>
      <c r="B8" s="459" t="s">
        <v>1257</v>
      </c>
      <c r="C8" s="460" t="str">
        <f>IF(D7="Sí","Indique cuántas acciones -------&gt;","")</f>
        <v/>
      </c>
      <c r="D8" s="129"/>
      <c r="E8" s="461" t="str">
        <f>IF(AND(D7="Sí",D8&lt;=0),"Indique la cantidad de acciones","")</f>
        <v/>
      </c>
      <c r="F8" s="462"/>
      <c r="G8" s="125"/>
      <c r="H8" s="10"/>
    </row>
    <row r="9" spans="1:26" ht="20.25" customHeight="1">
      <c r="A9" s="434">
        <v>9</v>
      </c>
      <c r="B9" s="457" t="s">
        <v>1258</v>
      </c>
      <c r="C9" s="458" t="s">
        <v>1259</v>
      </c>
      <c r="D9" s="371"/>
      <c r="E9" s="463"/>
      <c r="F9" s="463"/>
      <c r="G9" s="10"/>
      <c r="H9" s="10"/>
    </row>
    <row r="10" spans="1:26" ht="18" customHeight="1">
      <c r="A10" s="434">
        <v>10</v>
      </c>
      <c r="B10" s="46" t="s">
        <v>1260</v>
      </c>
      <c r="C10" s="464"/>
      <c r="D10" s="465" t="str">
        <f>IF($D$9="Sí","Total","")</f>
        <v/>
      </c>
      <c r="E10" s="465" t="str">
        <f>IF($D$9="Sí","Hombres","")</f>
        <v/>
      </c>
      <c r="F10" s="465" t="str">
        <f>IF($D$9="Sí","Mujeres","")</f>
        <v/>
      </c>
      <c r="G10" s="10"/>
      <c r="H10" s="10"/>
    </row>
    <row r="11" spans="1:26" ht="18" customHeight="1">
      <c r="A11" s="434">
        <v>11</v>
      </c>
      <c r="B11" s="46" t="s">
        <v>1261</v>
      </c>
      <c r="C11" s="460" t="str">
        <f>IF(D9="Sí","Indique cuántos estudiantes participan en el Grupo de Convivencia --&gt;","")</f>
        <v/>
      </c>
      <c r="D11" s="466" t="str">
        <f>IFERROR(IF(D10="Total",E11+F11,"*"),"")</f>
        <v>*</v>
      </c>
      <c r="E11" s="129"/>
      <c r="F11" s="129"/>
      <c r="G11" s="558" t="str">
        <f>IF(AND(D9="Sí",D11&lt;=0),"Indique la cantidad de estudiantes","")</f>
        <v/>
      </c>
      <c r="H11" s="10"/>
    </row>
    <row r="12" spans="1:26" ht="34.9" customHeight="1">
      <c r="A12" s="434">
        <v>12</v>
      </c>
      <c r="B12" s="457" t="s">
        <v>1262</v>
      </c>
      <c r="C12" s="464" t="s">
        <v>1263</v>
      </c>
      <c r="D12" s="371"/>
      <c r="E12" s="463"/>
      <c r="F12" s="463"/>
      <c r="G12" s="558"/>
      <c r="H12" s="10"/>
    </row>
    <row r="13" spans="1:26" ht="18" customHeight="1">
      <c r="A13" s="434">
        <v>13</v>
      </c>
      <c r="B13" s="457" t="s">
        <v>1264</v>
      </c>
      <c r="C13" s="464" t="s">
        <v>1265</v>
      </c>
      <c r="D13" s="371"/>
      <c r="E13" s="467"/>
      <c r="F13" s="467"/>
      <c r="G13" s="10"/>
      <c r="H13" s="10"/>
    </row>
    <row r="14" spans="1:26" ht="18" customHeight="1">
      <c r="A14" s="434">
        <v>14</v>
      </c>
      <c r="B14" s="130"/>
      <c r="C14" s="455"/>
      <c r="D14" s="455"/>
      <c r="E14" s="455"/>
      <c r="F14" s="455"/>
      <c r="G14" s="10"/>
      <c r="H14" s="10"/>
    </row>
    <row r="15" spans="1:26" ht="18" customHeight="1">
      <c r="A15" s="434">
        <v>15</v>
      </c>
      <c r="B15" s="124" t="s">
        <v>1266</v>
      </c>
      <c r="C15" s="110"/>
      <c r="D15" s="468" t="s">
        <v>1106</v>
      </c>
      <c r="E15" s="468" t="s">
        <v>1246</v>
      </c>
      <c r="F15" s="468" t="s">
        <v>1247</v>
      </c>
      <c r="G15" s="10"/>
      <c r="H15" s="10"/>
    </row>
    <row r="16" spans="1:26" ht="18" customHeight="1">
      <c r="A16" s="434">
        <v>16</v>
      </c>
      <c r="B16" s="130" t="s">
        <v>1267</v>
      </c>
      <c r="C16" s="125" t="s">
        <v>1268</v>
      </c>
      <c r="D16" s="469">
        <f>E16+F16</f>
        <v>0</v>
      </c>
      <c r="E16" s="361"/>
      <c r="F16" s="361"/>
      <c r="G16" s="10"/>
      <c r="H16" s="10"/>
    </row>
    <row r="17" spans="1:8" ht="18" customHeight="1">
      <c r="A17" s="434">
        <v>17</v>
      </c>
      <c r="B17" s="130" t="s">
        <v>1269</v>
      </c>
      <c r="C17" s="125" t="s">
        <v>1270</v>
      </c>
      <c r="D17" s="469">
        <f t="shared" ref="D17:D19" si="0">E17+F17</f>
        <v>0</v>
      </c>
      <c r="E17" s="361"/>
      <c r="F17" s="361"/>
      <c r="G17" s="10"/>
      <c r="H17" s="10"/>
    </row>
    <row r="18" spans="1:8" ht="18" customHeight="1">
      <c r="A18" s="434">
        <v>18</v>
      </c>
      <c r="B18" s="130" t="s">
        <v>1271</v>
      </c>
      <c r="C18" s="125" t="s">
        <v>1272</v>
      </c>
      <c r="D18" s="469">
        <f t="shared" si="0"/>
        <v>0</v>
      </c>
      <c r="E18" s="361"/>
      <c r="F18" s="361"/>
      <c r="G18" s="10"/>
      <c r="H18" s="10"/>
    </row>
    <row r="19" spans="1:8" ht="18" customHeight="1">
      <c r="A19" s="434">
        <v>19</v>
      </c>
      <c r="B19" s="130" t="s">
        <v>1273</v>
      </c>
      <c r="C19" s="125" t="s">
        <v>1274</v>
      </c>
      <c r="D19" s="469">
        <f t="shared" si="0"/>
        <v>0</v>
      </c>
      <c r="E19" s="361"/>
      <c r="F19" s="361"/>
      <c r="G19" s="10"/>
      <c r="H19" s="10"/>
    </row>
    <row r="20" spans="1:8" ht="18" customHeight="1">
      <c r="A20" s="434">
        <v>20</v>
      </c>
      <c r="B20" s="130" t="s">
        <v>1275</v>
      </c>
      <c r="C20" s="125" t="s">
        <v>1276</v>
      </c>
      <c r="D20" s="361"/>
      <c r="E20" s="125"/>
      <c r="F20" s="125"/>
      <c r="G20" s="10"/>
      <c r="H20" s="10"/>
    </row>
    <row r="21" spans="1:8" ht="18" customHeight="1">
      <c r="A21" s="434">
        <v>21</v>
      </c>
      <c r="B21" s="130" t="s">
        <v>1277</v>
      </c>
      <c r="C21" s="125" t="s">
        <v>1278</v>
      </c>
      <c r="D21" s="361"/>
      <c r="E21" s="125"/>
      <c r="F21" s="125"/>
      <c r="G21" s="10"/>
      <c r="H21" s="10"/>
    </row>
    <row r="22" spans="1:8" ht="18" customHeight="1">
      <c r="A22" s="434">
        <v>22</v>
      </c>
      <c r="B22" s="130" t="s">
        <v>1279</v>
      </c>
      <c r="C22" s="125" t="s">
        <v>1280</v>
      </c>
      <c r="D22" s="361"/>
      <c r="E22" s="125"/>
      <c r="F22" s="125"/>
      <c r="G22" s="10"/>
      <c r="H22" s="10"/>
    </row>
    <row r="23" spans="1:8" ht="18" customHeight="1">
      <c r="A23" s="434">
        <v>23</v>
      </c>
      <c r="B23" s="130" t="s">
        <v>1281</v>
      </c>
      <c r="C23" s="125" t="s">
        <v>1282</v>
      </c>
      <c r="D23" s="361"/>
      <c r="E23" s="125"/>
      <c r="F23" s="125"/>
      <c r="G23" s="10"/>
      <c r="H23" s="10"/>
    </row>
    <row r="24" spans="1:8" ht="18" customHeight="1">
      <c r="A24" s="434">
        <v>24</v>
      </c>
      <c r="B24" s="130" t="s">
        <v>1283</v>
      </c>
      <c r="C24" s="125" t="s">
        <v>1284</v>
      </c>
      <c r="D24" s="361"/>
      <c r="E24" s="125"/>
      <c r="F24" s="125"/>
      <c r="G24" s="10"/>
      <c r="H24" s="10"/>
    </row>
    <row r="25" spans="1:8" ht="18" customHeight="1">
      <c r="A25" s="434">
        <v>25</v>
      </c>
      <c r="B25" s="130"/>
      <c r="C25" s="110"/>
      <c r="D25" s="125"/>
      <c r="E25" s="125"/>
      <c r="F25" s="125"/>
      <c r="G25" s="10"/>
      <c r="H25" s="10"/>
    </row>
    <row r="26" spans="1:8" ht="18" customHeight="1">
      <c r="A26" s="434">
        <v>26</v>
      </c>
      <c r="B26" s="124" t="s">
        <v>1285</v>
      </c>
      <c r="C26" s="110"/>
      <c r="D26" s="125"/>
      <c r="E26" s="125"/>
      <c r="F26" s="125"/>
      <c r="G26" s="10"/>
      <c r="H26" s="10"/>
    </row>
    <row r="27" spans="1:8" ht="18" customHeight="1">
      <c r="A27" s="434">
        <v>27</v>
      </c>
      <c r="B27" s="130" t="s">
        <v>1286</v>
      </c>
      <c r="C27" s="125" t="s">
        <v>1287</v>
      </c>
      <c r="D27" s="468" t="s">
        <v>1106</v>
      </c>
      <c r="E27" s="468" t="s">
        <v>1246</v>
      </c>
      <c r="F27" s="468" t="s">
        <v>1247</v>
      </c>
      <c r="G27" s="10"/>
      <c r="H27" s="10"/>
    </row>
    <row r="28" spans="1:8" ht="18" customHeight="1">
      <c r="A28" s="434">
        <v>28</v>
      </c>
      <c r="B28" s="470" t="s">
        <v>1288</v>
      </c>
      <c r="C28" s="471" t="s">
        <v>1106</v>
      </c>
      <c r="D28" s="469">
        <f>E28+F28</f>
        <v>0</v>
      </c>
      <c r="E28" s="469">
        <f>+E29+E30</f>
        <v>0</v>
      </c>
      <c r="F28" s="469">
        <f>+F29+F30</f>
        <v>0</v>
      </c>
      <c r="G28" s="10"/>
      <c r="H28" s="10"/>
    </row>
    <row r="29" spans="1:8" ht="18" customHeight="1">
      <c r="A29" s="434">
        <v>29</v>
      </c>
      <c r="B29" s="470" t="s">
        <v>1289</v>
      </c>
      <c r="C29" s="471" t="s">
        <v>1290</v>
      </c>
      <c r="D29" s="469">
        <f>+E29+F29</f>
        <v>0</v>
      </c>
      <c r="E29" s="361"/>
      <c r="F29" s="361"/>
      <c r="G29" s="10"/>
      <c r="H29" s="10"/>
    </row>
    <row r="30" spans="1:8" ht="18" customHeight="1">
      <c r="A30" s="434">
        <v>30</v>
      </c>
      <c r="B30" s="470" t="s">
        <v>1291</v>
      </c>
      <c r="C30" s="471" t="s">
        <v>1292</v>
      </c>
      <c r="D30" s="469">
        <f>+E30+F30</f>
        <v>0</v>
      </c>
      <c r="E30" s="361"/>
      <c r="F30" s="361"/>
      <c r="G30" s="10"/>
      <c r="H30" s="10"/>
    </row>
    <row r="31" spans="1:8" ht="4.5" customHeight="1">
      <c r="A31" s="434">
        <v>31</v>
      </c>
      <c r="B31" s="130"/>
      <c r="C31" s="110"/>
      <c r="D31" s="125"/>
      <c r="E31" s="125"/>
      <c r="F31" s="125"/>
    </row>
    <row r="32" spans="1:8">
      <c r="A32" s="434">
        <v>32</v>
      </c>
      <c r="B32" s="124" t="s">
        <v>1123</v>
      </c>
      <c r="C32" s="110"/>
      <c r="D32" s="125"/>
      <c r="E32" s="125"/>
      <c r="F32" s="125"/>
    </row>
    <row r="33" spans="1:6" ht="21.75" customHeight="1">
      <c r="A33" s="434">
        <v>33</v>
      </c>
      <c r="B33" s="496"/>
      <c r="C33" s="497"/>
      <c r="D33" s="497"/>
      <c r="E33" s="497"/>
      <c r="F33" s="498"/>
    </row>
    <row r="34" spans="1:6" ht="21.75" customHeight="1">
      <c r="B34" s="499"/>
      <c r="C34" s="500"/>
      <c r="D34" s="500"/>
      <c r="E34" s="500"/>
      <c r="F34" s="501"/>
    </row>
    <row r="35" spans="1:6" ht="21.75" customHeight="1">
      <c r="B35" s="499"/>
      <c r="C35" s="500"/>
      <c r="D35" s="500"/>
      <c r="E35" s="500"/>
      <c r="F35" s="501"/>
    </row>
    <row r="36" spans="1:6" ht="21.75" customHeight="1">
      <c r="B36" s="502"/>
      <c r="C36" s="503"/>
      <c r="D36" s="503"/>
      <c r="E36" s="503"/>
      <c r="F36" s="504"/>
    </row>
  </sheetData>
  <sheetProtection algorithmName="SHA-512" hashValue="v2WkioXLrrsVzDg1i4YeGiMFzFwZSxqr7I2WhO8fsWx0GOgEe+mk0fYgg+3gQwltwQiwO1nfIa1Q0Xg6vvGESg==" saltValue="GEufOR1rjoveRv6ImRVhJA==" spinCount="100000" sheet="1" objects="1" scenarios="1"/>
  <mergeCells count="2">
    <mergeCell ref="G11:G12"/>
    <mergeCell ref="B33:F36"/>
  </mergeCells>
  <conditionalFormatting sqref="D8">
    <cfRule type="expression" dxfId="32" priority="8">
      <formula>$D$7="Sí"</formula>
    </cfRule>
  </conditionalFormatting>
  <conditionalFormatting sqref="D11">
    <cfRule type="cellIs" dxfId="31" priority="1" operator="equal">
      <formula>"*"</formula>
    </cfRule>
    <cfRule type="cellIs" dxfId="30" priority="2" operator="greaterThan">
      <formula>0</formula>
    </cfRule>
    <cfRule type="cellIs" dxfId="29" priority="3" operator="equal">
      <formula>0</formula>
    </cfRule>
  </conditionalFormatting>
  <conditionalFormatting sqref="D16:D19">
    <cfRule type="cellIs" dxfId="28" priority="6" operator="equal">
      <formula>0</formula>
    </cfRule>
  </conditionalFormatting>
  <conditionalFormatting sqref="D28:D30">
    <cfRule type="cellIs" dxfId="27" priority="5" operator="equal">
      <formula>0</formula>
    </cfRule>
  </conditionalFormatting>
  <conditionalFormatting sqref="E11:F11">
    <cfRule type="expression" dxfId="26" priority="7">
      <formula>$E$10="Hombres"</formula>
    </cfRule>
  </conditionalFormatting>
  <conditionalFormatting sqref="E28:F28">
    <cfRule type="cellIs" dxfId="25" priority="4" operator="equal">
      <formula>0</formula>
    </cfRule>
  </conditionalFormatting>
  <dataValidations count="1">
    <dataValidation type="list" allowBlank="1" showInputMessage="1" showErrorMessage="1" sqref="D9 D6:D7 D12:D13" xr:uid="{4FF8322A-55A6-4BDE-9F18-680540FB860F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&amp;R&amp;"Carlito,Negrita"Académica Nocturna&amp;"Carlito,Normal", 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8A2C-9E03-422C-9CDC-56B59221659F}">
  <sheetPr codeName="Hoja141">
    <pageSetUpPr fitToPage="1"/>
  </sheetPr>
  <dimension ref="A1:Z47"/>
  <sheetViews>
    <sheetView showGridLines="0" zoomScale="95" zoomScaleNormal="95" workbookViewId="0"/>
  </sheetViews>
  <sheetFormatPr defaultColWidth="11.42578125" defaultRowHeight="15"/>
  <cols>
    <col min="1" max="1" width="4.42578125" style="27" customWidth="1"/>
    <col min="2" max="2" width="5.42578125" style="115" customWidth="1"/>
    <col min="3" max="3" width="6.7109375" style="94" customWidth="1"/>
    <col min="4" max="4" width="65.7109375" style="94" customWidth="1"/>
    <col min="5" max="5" width="13.5703125" style="92" customWidth="1"/>
    <col min="6" max="8" width="11.42578125" style="92" customWidth="1"/>
    <col min="9" max="9" width="6.7109375" style="8" customWidth="1"/>
    <col min="10" max="10" width="6" style="8" customWidth="1"/>
    <col min="11" max="16384" width="11.42578125" style="8"/>
  </cols>
  <sheetData>
    <row r="1" spans="1:26" ht="19.5" customHeight="1">
      <c r="A1" s="434">
        <v>1</v>
      </c>
      <c r="B1" s="90" t="s">
        <v>1293</v>
      </c>
      <c r="C1" s="91"/>
      <c r="D1" s="91"/>
    </row>
    <row r="2" spans="1:26" ht="19.5" customHeight="1">
      <c r="A2" s="434">
        <v>2</v>
      </c>
      <c r="B2" s="90" t="s">
        <v>1294</v>
      </c>
      <c r="C2" s="93"/>
      <c r="D2" s="93"/>
      <c r="H2" s="8"/>
    </row>
    <row r="3" spans="1:26" ht="18.75">
      <c r="A3" s="434">
        <v>3</v>
      </c>
      <c r="B3" s="445" t="s">
        <v>1104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6.75" customHeight="1">
      <c r="A4" s="434">
        <v>4</v>
      </c>
      <c r="B4" s="111"/>
      <c r="C4" s="112"/>
      <c r="D4" s="113"/>
      <c r="E4" s="113"/>
      <c r="F4" s="113"/>
    </row>
    <row r="5" spans="1:26" ht="29.45" customHeight="1">
      <c r="A5" s="434">
        <v>5</v>
      </c>
      <c r="B5" s="114" t="s">
        <v>1295</v>
      </c>
      <c r="C5" s="564" t="s">
        <v>1296</v>
      </c>
      <c r="D5" s="564"/>
      <c r="E5" s="371"/>
      <c r="F5" s="112"/>
      <c r="G5" s="112"/>
      <c r="I5" s="112"/>
    </row>
    <row r="6" spans="1:26" ht="15" customHeight="1">
      <c r="A6" s="434">
        <v>6</v>
      </c>
      <c r="C6" s="115"/>
      <c r="D6" s="116"/>
      <c r="E6" s="112"/>
      <c r="F6" s="112"/>
      <c r="G6" s="112"/>
      <c r="H6" s="112"/>
      <c r="I6" s="112"/>
    </row>
    <row r="7" spans="1:26" ht="36.75" customHeight="1" thickBot="1">
      <c r="A7" s="434">
        <v>7</v>
      </c>
      <c r="B7" s="114" t="s">
        <v>1297</v>
      </c>
      <c r="C7" s="565" t="s">
        <v>1298</v>
      </c>
      <c r="D7" s="565"/>
      <c r="E7" s="565"/>
      <c r="F7" s="565"/>
      <c r="G7" s="565"/>
      <c r="H7" s="117"/>
    </row>
    <row r="8" spans="1:26" ht="31.5" customHeight="1" thickTop="1">
      <c r="A8" s="434">
        <v>8</v>
      </c>
      <c r="C8" s="566" t="s">
        <v>1299</v>
      </c>
      <c r="D8" s="566"/>
      <c r="E8" s="568" t="s">
        <v>1300</v>
      </c>
      <c r="F8" s="570" t="s">
        <v>1301</v>
      </c>
      <c r="G8" s="571"/>
      <c r="H8" s="571"/>
    </row>
    <row r="9" spans="1:26" ht="19.5" customHeight="1" thickBot="1">
      <c r="A9" s="434">
        <v>9</v>
      </c>
      <c r="C9" s="567"/>
      <c r="D9" s="567"/>
      <c r="E9" s="569"/>
      <c r="F9" s="118" t="s">
        <v>1106</v>
      </c>
      <c r="G9" s="119" t="s">
        <v>1246</v>
      </c>
      <c r="H9" s="120" t="s">
        <v>1247</v>
      </c>
    </row>
    <row r="10" spans="1:26" ht="19.5" customHeight="1" thickTop="1">
      <c r="A10" s="434">
        <v>10</v>
      </c>
      <c r="C10" s="563" t="s">
        <v>1302</v>
      </c>
      <c r="D10" s="563"/>
      <c r="E10" s="372"/>
      <c r="F10" s="472">
        <f t="shared" ref="F10:F24" si="0">+G10+H10</f>
        <v>0</v>
      </c>
      <c r="G10" s="374"/>
      <c r="H10" s="375"/>
      <c r="I10" s="121" t="str">
        <f>IF(AND(E10&gt;0,F10=0),"***",IF(AND(F10&gt;0,E10=0),"xxx",""))</f>
        <v/>
      </c>
      <c r="J10" s="121" t="str">
        <f>IF(E10&gt;F10,"###","")</f>
        <v/>
      </c>
    </row>
    <row r="11" spans="1:26" ht="19.5" customHeight="1">
      <c r="A11" s="434">
        <v>11</v>
      </c>
      <c r="C11" s="563" t="s">
        <v>1303</v>
      </c>
      <c r="D11" s="563"/>
      <c r="E11" s="372"/>
      <c r="F11" s="472">
        <f t="shared" si="0"/>
        <v>0</v>
      </c>
      <c r="G11" s="374"/>
      <c r="H11" s="375"/>
      <c r="I11" s="121" t="str">
        <f t="shared" ref="I11:I24" si="1">IF(AND(E11&gt;0,F11=0),"***",IF(AND(F11&gt;0,E11=0),"xxx",""))</f>
        <v/>
      </c>
      <c r="J11" s="121" t="str">
        <f t="shared" ref="J11:J24" si="2">IF(E11&gt;F11,"###","")</f>
        <v/>
      </c>
    </row>
    <row r="12" spans="1:26" ht="19.5" customHeight="1">
      <c r="A12" s="434">
        <v>12</v>
      </c>
      <c r="C12" s="559" t="s">
        <v>1304</v>
      </c>
      <c r="D12" s="559"/>
      <c r="E12" s="372"/>
      <c r="F12" s="472">
        <f t="shared" si="0"/>
        <v>0</v>
      </c>
      <c r="G12" s="376"/>
      <c r="H12" s="377"/>
      <c r="I12" s="121" t="str">
        <f t="shared" si="1"/>
        <v/>
      </c>
      <c r="J12" s="121" t="str">
        <f t="shared" si="2"/>
        <v/>
      </c>
    </row>
    <row r="13" spans="1:26" ht="19.5" customHeight="1">
      <c r="A13" s="434">
        <v>13</v>
      </c>
      <c r="C13" s="559" t="s">
        <v>1305</v>
      </c>
      <c r="D13" s="559"/>
      <c r="E13" s="372"/>
      <c r="F13" s="472">
        <f t="shared" si="0"/>
        <v>0</v>
      </c>
      <c r="G13" s="376"/>
      <c r="H13" s="377"/>
      <c r="I13" s="121" t="str">
        <f t="shared" si="1"/>
        <v/>
      </c>
      <c r="J13" s="121" t="str">
        <f t="shared" si="2"/>
        <v/>
      </c>
    </row>
    <row r="14" spans="1:26" ht="19.5" customHeight="1">
      <c r="A14" s="434">
        <v>14</v>
      </c>
      <c r="C14" s="559" t="s">
        <v>1306</v>
      </c>
      <c r="D14" s="559"/>
      <c r="E14" s="372"/>
      <c r="F14" s="472">
        <f t="shared" si="0"/>
        <v>0</v>
      </c>
      <c r="G14" s="376"/>
      <c r="H14" s="377"/>
      <c r="I14" s="121" t="str">
        <f t="shared" si="1"/>
        <v/>
      </c>
      <c r="J14" s="121" t="str">
        <f t="shared" si="2"/>
        <v/>
      </c>
    </row>
    <row r="15" spans="1:26" ht="19.5" customHeight="1">
      <c r="A15" s="434">
        <v>15</v>
      </c>
      <c r="C15" s="559" t="s">
        <v>1307</v>
      </c>
      <c r="D15" s="559"/>
      <c r="E15" s="372"/>
      <c r="F15" s="472">
        <f t="shared" si="0"/>
        <v>0</v>
      </c>
      <c r="G15" s="376"/>
      <c r="H15" s="377"/>
      <c r="I15" s="121" t="str">
        <f t="shared" si="1"/>
        <v/>
      </c>
      <c r="J15" s="121" t="str">
        <f t="shared" si="2"/>
        <v/>
      </c>
    </row>
    <row r="16" spans="1:26" ht="19.5" customHeight="1">
      <c r="A16" s="434">
        <v>16</v>
      </c>
      <c r="C16" s="559" t="s">
        <v>1308</v>
      </c>
      <c r="D16" s="559"/>
      <c r="E16" s="372"/>
      <c r="F16" s="472">
        <f t="shared" si="0"/>
        <v>0</v>
      </c>
      <c r="G16" s="376"/>
      <c r="H16" s="377"/>
      <c r="I16" s="121" t="str">
        <f t="shared" si="1"/>
        <v/>
      </c>
      <c r="J16" s="121" t="str">
        <f t="shared" si="2"/>
        <v/>
      </c>
    </row>
    <row r="17" spans="1:10" ht="19.5" customHeight="1">
      <c r="A17" s="434">
        <v>17</v>
      </c>
      <c r="C17" s="559" t="s">
        <v>1309</v>
      </c>
      <c r="D17" s="559"/>
      <c r="E17" s="372"/>
      <c r="F17" s="472">
        <f t="shared" si="0"/>
        <v>0</v>
      </c>
      <c r="G17" s="376"/>
      <c r="H17" s="377"/>
      <c r="I17" s="121" t="str">
        <f t="shared" si="1"/>
        <v/>
      </c>
      <c r="J17" s="121" t="str">
        <f t="shared" si="2"/>
        <v/>
      </c>
    </row>
    <row r="18" spans="1:10" ht="19.5" customHeight="1">
      <c r="A18" s="434">
        <v>18</v>
      </c>
      <c r="C18" s="559" t="s">
        <v>1310</v>
      </c>
      <c r="D18" s="559"/>
      <c r="E18" s="372"/>
      <c r="F18" s="472">
        <f t="shared" si="0"/>
        <v>0</v>
      </c>
      <c r="G18" s="376"/>
      <c r="H18" s="377"/>
      <c r="I18" s="121" t="str">
        <f t="shared" si="1"/>
        <v/>
      </c>
      <c r="J18" s="121" t="str">
        <f t="shared" si="2"/>
        <v/>
      </c>
    </row>
    <row r="19" spans="1:10" ht="19.5" customHeight="1">
      <c r="A19" s="434">
        <v>19</v>
      </c>
      <c r="C19" s="559" t="s">
        <v>1311</v>
      </c>
      <c r="D19" s="559"/>
      <c r="E19" s="372"/>
      <c r="F19" s="472">
        <f t="shared" si="0"/>
        <v>0</v>
      </c>
      <c r="G19" s="376"/>
      <c r="H19" s="377"/>
      <c r="I19" s="121" t="str">
        <f t="shared" si="1"/>
        <v/>
      </c>
      <c r="J19" s="121" t="str">
        <f t="shared" si="2"/>
        <v/>
      </c>
    </row>
    <row r="20" spans="1:10" ht="19.5" customHeight="1">
      <c r="A20" s="434">
        <v>20</v>
      </c>
      <c r="C20" s="559" t="s">
        <v>1312</v>
      </c>
      <c r="D20" s="559"/>
      <c r="E20" s="372"/>
      <c r="F20" s="472">
        <f t="shared" si="0"/>
        <v>0</v>
      </c>
      <c r="G20" s="376"/>
      <c r="H20" s="377"/>
      <c r="I20" s="121" t="str">
        <f t="shared" si="1"/>
        <v/>
      </c>
      <c r="J20" s="121" t="str">
        <f t="shared" si="2"/>
        <v/>
      </c>
    </row>
    <row r="21" spans="1:10" ht="19.5" customHeight="1">
      <c r="A21" s="434">
        <v>21</v>
      </c>
      <c r="C21" s="559" t="s">
        <v>1313</v>
      </c>
      <c r="D21" s="559"/>
      <c r="E21" s="372"/>
      <c r="F21" s="472">
        <f t="shared" si="0"/>
        <v>0</v>
      </c>
      <c r="G21" s="376"/>
      <c r="H21" s="377"/>
      <c r="I21" s="121" t="str">
        <f t="shared" si="1"/>
        <v/>
      </c>
      <c r="J21" s="121" t="str">
        <f t="shared" si="2"/>
        <v/>
      </c>
    </row>
    <row r="22" spans="1:10" ht="19.5" customHeight="1">
      <c r="A22" s="434">
        <v>22</v>
      </c>
      <c r="C22" s="559" t="s">
        <v>1314</v>
      </c>
      <c r="D22" s="559"/>
      <c r="E22" s="372"/>
      <c r="F22" s="472">
        <f t="shared" si="0"/>
        <v>0</v>
      </c>
      <c r="G22" s="376"/>
      <c r="H22" s="377"/>
      <c r="I22" s="121" t="str">
        <f t="shared" si="1"/>
        <v/>
      </c>
      <c r="J22" s="121" t="str">
        <f t="shared" si="2"/>
        <v/>
      </c>
    </row>
    <row r="23" spans="1:10" ht="19.5" customHeight="1">
      <c r="A23" s="434">
        <v>23</v>
      </c>
      <c r="C23" s="559" t="s">
        <v>1315</v>
      </c>
      <c r="D23" s="559"/>
      <c r="E23" s="372"/>
      <c r="F23" s="472">
        <f t="shared" si="0"/>
        <v>0</v>
      </c>
      <c r="G23" s="376"/>
      <c r="H23" s="377"/>
      <c r="I23" s="121" t="str">
        <f t="shared" si="1"/>
        <v/>
      </c>
      <c r="J23" s="121" t="str">
        <f t="shared" si="2"/>
        <v/>
      </c>
    </row>
    <row r="24" spans="1:10" ht="19.5" customHeight="1" thickBot="1">
      <c r="A24" s="434">
        <v>24</v>
      </c>
      <c r="C24" s="560" t="s">
        <v>1316</v>
      </c>
      <c r="D24" s="560"/>
      <c r="E24" s="373"/>
      <c r="F24" s="473">
        <f t="shared" si="0"/>
        <v>0</v>
      </c>
      <c r="G24" s="378"/>
      <c r="H24" s="379"/>
      <c r="I24" s="121" t="str">
        <f t="shared" si="1"/>
        <v/>
      </c>
      <c r="J24" s="121" t="str">
        <f t="shared" si="2"/>
        <v/>
      </c>
    </row>
    <row r="25" spans="1:10" ht="15.75" thickTop="1">
      <c r="A25" s="434">
        <v>25</v>
      </c>
      <c r="C25" s="122" t="s">
        <v>1317</v>
      </c>
      <c r="D25" s="123"/>
      <c r="E25" s="123"/>
      <c r="F25" s="123"/>
      <c r="G25" s="123"/>
      <c r="H25" s="123"/>
      <c r="I25" s="121"/>
    </row>
    <row r="26" spans="1:10">
      <c r="A26" s="434">
        <v>26</v>
      </c>
      <c r="C26" s="561" t="s">
        <v>1318</v>
      </c>
      <c r="D26" s="561"/>
      <c r="E26" s="561"/>
      <c r="F26" s="561"/>
      <c r="G26" s="561"/>
      <c r="H26" s="561"/>
      <c r="I26" s="121"/>
    </row>
    <row r="27" spans="1:10">
      <c r="A27" s="434">
        <v>27</v>
      </c>
      <c r="C27" s="561"/>
      <c r="D27" s="561"/>
      <c r="E27" s="561"/>
      <c r="F27" s="561"/>
      <c r="G27" s="561"/>
      <c r="H27" s="561"/>
      <c r="I27" s="121"/>
    </row>
    <row r="28" spans="1:10" ht="15" customHeight="1">
      <c r="A28" s="434">
        <v>28</v>
      </c>
      <c r="C28" s="474"/>
      <c r="D28" s="562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62"/>
      <c r="F28" s="562"/>
      <c r="G28" s="562"/>
      <c r="H28" s="562"/>
      <c r="I28" s="121"/>
    </row>
    <row r="29" spans="1:10" ht="15" customHeight="1">
      <c r="A29" s="434">
        <v>29</v>
      </c>
      <c r="C29" s="474"/>
      <c r="D29" s="562" t="str">
        <f>IF(OR(I10="xxx",I11="xxx",I12="xxx",I13="xxx",I14="xxx",I15="xxx",I16="xxx",I17="xxx",I18="xxx",I19="xxx",I20="xxx",I21="xxx",I22="xxx",I23="xxx",I24="xxx"),"xxx = Indique la cantidad de casos","")</f>
        <v/>
      </c>
      <c r="E29" s="562"/>
      <c r="F29" s="562"/>
      <c r="G29" s="562"/>
      <c r="H29" s="562"/>
      <c r="I29" s="121"/>
    </row>
    <row r="30" spans="1:10" ht="15" customHeight="1">
      <c r="A30" s="434">
        <v>30</v>
      </c>
      <c r="C30" s="474"/>
      <c r="D30" s="562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62"/>
      <c r="F30" s="562"/>
      <c r="G30" s="562"/>
      <c r="H30" s="562"/>
      <c r="I30" s="121"/>
    </row>
    <row r="31" spans="1:10">
      <c r="A31" s="434">
        <v>31</v>
      </c>
      <c r="B31" s="124" t="s">
        <v>1123</v>
      </c>
      <c r="C31" s="110"/>
      <c r="D31" s="110"/>
      <c r="E31" s="125"/>
      <c r="F31" s="125"/>
      <c r="G31" s="110"/>
      <c r="H31" s="110"/>
      <c r="I31" s="121"/>
    </row>
    <row r="32" spans="1:10" ht="21" customHeight="1">
      <c r="A32" s="434">
        <v>32</v>
      </c>
      <c r="B32" s="542"/>
      <c r="C32" s="543"/>
      <c r="D32" s="543"/>
      <c r="E32" s="543"/>
      <c r="F32" s="543"/>
      <c r="G32" s="543"/>
      <c r="H32" s="544"/>
    </row>
    <row r="33" spans="2:8" ht="21" customHeight="1">
      <c r="B33" s="545"/>
      <c r="C33" s="546"/>
      <c r="D33" s="546"/>
      <c r="E33" s="546"/>
      <c r="F33" s="546"/>
      <c r="G33" s="546"/>
      <c r="H33" s="547"/>
    </row>
    <row r="34" spans="2:8" ht="21" customHeight="1">
      <c r="B34" s="545"/>
      <c r="C34" s="546"/>
      <c r="D34" s="546"/>
      <c r="E34" s="546"/>
      <c r="F34" s="546"/>
      <c r="G34" s="546"/>
      <c r="H34" s="547"/>
    </row>
    <row r="35" spans="2:8" ht="21" customHeight="1">
      <c r="B35" s="548"/>
      <c r="C35" s="549"/>
      <c r="D35" s="549"/>
      <c r="E35" s="549"/>
      <c r="F35" s="549"/>
      <c r="G35" s="549"/>
      <c r="H35" s="550"/>
    </row>
    <row r="36" spans="2:8">
      <c r="B36" s="8"/>
      <c r="C36" s="8"/>
      <c r="D36" s="8"/>
      <c r="E36" s="8"/>
      <c r="F36" s="8"/>
      <c r="G36" s="8"/>
      <c r="H36" s="8"/>
    </row>
    <row r="37" spans="2:8">
      <c r="B37" s="8"/>
      <c r="C37" s="8"/>
      <c r="D37" s="8"/>
      <c r="E37" s="8"/>
      <c r="F37" s="8"/>
      <c r="G37" s="8"/>
      <c r="H37" s="8"/>
    </row>
    <row r="38" spans="2:8">
      <c r="B38" s="8"/>
      <c r="C38" s="8"/>
      <c r="D38" s="8"/>
      <c r="E38" s="8"/>
      <c r="F38" s="8"/>
      <c r="G38" s="8"/>
      <c r="H38" s="8"/>
    </row>
    <row r="39" spans="2:8">
      <c r="B39" s="8"/>
      <c r="C39" s="8"/>
      <c r="D39" s="8"/>
      <c r="E39" s="8"/>
      <c r="F39" s="8"/>
      <c r="G39" s="8"/>
      <c r="H39" s="8"/>
    </row>
    <row r="40" spans="2:8">
      <c r="B40" s="8"/>
      <c r="C40" s="8"/>
      <c r="D40" s="8"/>
      <c r="E40" s="8"/>
      <c r="F40" s="8"/>
      <c r="G40" s="8"/>
      <c r="H40" s="8"/>
    </row>
    <row r="41" spans="2:8">
      <c r="B41" s="8"/>
      <c r="C41" s="8"/>
      <c r="D41" s="8"/>
      <c r="E41" s="8"/>
      <c r="F41" s="8"/>
      <c r="G41" s="8"/>
      <c r="H41" s="8"/>
    </row>
    <row r="42" spans="2:8">
      <c r="B42" s="8"/>
      <c r="C42" s="8"/>
      <c r="D42" s="8"/>
      <c r="E42" s="8"/>
      <c r="F42" s="8"/>
      <c r="G42" s="8"/>
      <c r="H42" s="8"/>
    </row>
    <row r="43" spans="2:8">
      <c r="B43" s="8"/>
      <c r="C43" s="8"/>
      <c r="D43" s="8"/>
      <c r="E43" s="8"/>
      <c r="F43" s="8"/>
      <c r="G43" s="8"/>
      <c r="H43" s="8"/>
    </row>
    <row r="44" spans="2:8">
      <c r="B44" s="8"/>
      <c r="C44" s="8"/>
      <c r="D44" s="8"/>
      <c r="E44" s="8"/>
      <c r="F44" s="8"/>
      <c r="G44" s="8"/>
      <c r="H44" s="8"/>
    </row>
    <row r="45" spans="2:8">
      <c r="B45" s="8"/>
      <c r="C45" s="8"/>
      <c r="D45" s="8"/>
      <c r="E45" s="8"/>
      <c r="F45" s="8"/>
      <c r="G45" s="8"/>
      <c r="H45" s="8"/>
    </row>
    <row r="46" spans="2:8">
      <c r="B46" s="8"/>
      <c r="C46" s="8"/>
      <c r="D46" s="8"/>
      <c r="E46" s="8"/>
      <c r="F46" s="8"/>
      <c r="G46" s="8"/>
      <c r="H46" s="8"/>
    </row>
    <row r="47" spans="2:8">
      <c r="B47" s="8"/>
      <c r="C47" s="8"/>
      <c r="D47" s="8"/>
      <c r="E47" s="8"/>
      <c r="F47" s="8"/>
      <c r="G47" s="8"/>
      <c r="H47" s="8"/>
    </row>
  </sheetData>
  <sheetProtection algorithmName="SHA-512" hashValue="EkTcMtyiPwBIME/OoCdOoHszvEjsF4156u5HRxgipQDPZ6pzxK+202GRoSRV2ZU2gCp+79YumNu2rdGkUaA90A==" saltValue="TMJwj2ra4hB6nTY5MNhK8g==" spinCount="100000" sheet="1" objects="1" scenarios="1"/>
  <mergeCells count="25">
    <mergeCell ref="C10:D10"/>
    <mergeCell ref="C5:D5"/>
    <mergeCell ref="C7:G7"/>
    <mergeCell ref="C8:D9"/>
    <mergeCell ref="E8:E9"/>
    <mergeCell ref="F8:H8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32:H35"/>
    <mergeCell ref="C23:D23"/>
    <mergeCell ref="C24:D24"/>
    <mergeCell ref="C26:H27"/>
    <mergeCell ref="D28:H28"/>
    <mergeCell ref="D29:H29"/>
    <mergeCell ref="D30:H30"/>
  </mergeCells>
  <conditionalFormatting sqref="F10:F24">
    <cfRule type="cellIs" dxfId="24" priority="1" operator="equal">
      <formula>0</formula>
    </cfRule>
  </conditionalFormatting>
  <dataValidations count="1">
    <dataValidation type="list" allowBlank="1" showInputMessage="1" showErrorMessage="1" sqref="E5" xr:uid="{4AD47D82-9453-4549-8425-C67940807849}">
      <formula1>SINO</formula1>
    </dataValidation>
  </dataValidations>
  <printOptions horizontalCentered="1"/>
  <pageMargins left="0.39370078740157483" right="0.39370078740157483" top="0.59055118110236227" bottom="0.43307086614173229" header="0.31496062992125984" footer="0.19685039370078741"/>
  <pageSetup scale="81" orientation="landscape" r:id="rId1"/>
  <headerFooter>
    <oddHeader>&amp;L&amp;G</oddHeader>
    <oddFooter>&amp;R&amp;"Carlito,Negrita"Académica Nocturna&amp;"Carlito,Normal", 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2CC8-FBC6-4890-85CD-1FD2AA0B892A}">
  <sheetPr codeName="Hoja10">
    <pageSetUpPr fitToPage="1"/>
  </sheetPr>
  <dimension ref="A1:Z41"/>
  <sheetViews>
    <sheetView showGridLines="0" zoomScale="95" zoomScaleNormal="95" workbookViewId="0"/>
  </sheetViews>
  <sheetFormatPr defaultColWidth="11.42578125" defaultRowHeight="15"/>
  <cols>
    <col min="1" max="1" width="4.42578125" style="27" customWidth="1"/>
    <col min="2" max="2" width="4.7109375" style="94" customWidth="1"/>
    <col min="3" max="3" width="50.7109375" style="94" customWidth="1"/>
    <col min="4" max="6" width="15.28515625" style="92" customWidth="1"/>
    <col min="7" max="7" width="17.85546875" style="92" customWidth="1"/>
    <col min="8" max="8" width="15.28515625" style="92" customWidth="1"/>
    <col min="9" max="16384" width="11.42578125" style="8"/>
  </cols>
  <sheetData>
    <row r="1" spans="1:26" ht="20.25" customHeight="1">
      <c r="A1" s="434">
        <v>1</v>
      </c>
      <c r="B1" s="90" t="s">
        <v>1319</v>
      </c>
      <c r="C1" s="91"/>
    </row>
    <row r="2" spans="1:26" ht="20.25" customHeight="1">
      <c r="A2" s="434">
        <v>2</v>
      </c>
      <c r="B2" s="90" t="s">
        <v>1320</v>
      </c>
      <c r="C2" s="93"/>
    </row>
    <row r="3" spans="1:26" ht="18.75">
      <c r="A3" s="434">
        <v>3</v>
      </c>
      <c r="B3" s="445" t="s">
        <v>1104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</row>
    <row r="4" spans="1:26" ht="6" customHeight="1">
      <c r="A4" s="434">
        <v>4</v>
      </c>
      <c r="B4" s="90"/>
    </row>
    <row r="5" spans="1:26" s="60" customFormat="1" ht="15.75" thickBot="1">
      <c r="A5" s="434">
        <v>5</v>
      </c>
      <c r="B5" s="95" t="s">
        <v>1321</v>
      </c>
      <c r="C5" s="62" t="s">
        <v>1322</v>
      </c>
      <c r="D5" s="62"/>
      <c r="E5" s="62"/>
      <c r="F5" s="62"/>
      <c r="G5" s="62"/>
      <c r="H5" s="62"/>
    </row>
    <row r="6" spans="1:26" ht="30.75" customHeight="1" thickTop="1">
      <c r="A6" s="434">
        <v>6</v>
      </c>
      <c r="B6" s="577" t="s">
        <v>1225</v>
      </c>
      <c r="C6" s="577"/>
      <c r="D6" s="579" t="s">
        <v>1323</v>
      </c>
      <c r="E6" s="581" t="s">
        <v>1324</v>
      </c>
      <c r="F6" s="581" t="s">
        <v>1325</v>
      </c>
      <c r="G6" s="581" t="s">
        <v>1326</v>
      </c>
      <c r="H6" s="583" t="s">
        <v>1327</v>
      </c>
    </row>
    <row r="7" spans="1:26" ht="30.75" customHeight="1" thickBot="1">
      <c r="A7" s="434">
        <v>7</v>
      </c>
      <c r="B7" s="578"/>
      <c r="C7" s="578"/>
      <c r="D7" s="580"/>
      <c r="E7" s="582"/>
      <c r="F7" s="582"/>
      <c r="G7" s="582"/>
      <c r="H7" s="584"/>
    </row>
    <row r="8" spans="1:26" ht="24" customHeight="1" thickTop="1" thickBot="1">
      <c r="A8" s="434">
        <v>8</v>
      </c>
      <c r="B8" s="96" t="s">
        <v>1328</v>
      </c>
      <c r="C8" s="97" t="s">
        <v>1106</v>
      </c>
      <c r="D8" s="98">
        <f>SUM(D9:D29)</f>
        <v>0</v>
      </c>
      <c r="E8" s="99">
        <f t="shared" ref="E8:H8" si="0">SUM(E9:E29)</f>
        <v>0</v>
      </c>
      <c r="F8" s="99">
        <f t="shared" si="0"/>
        <v>0</v>
      </c>
      <c r="G8" s="99">
        <f t="shared" si="0"/>
        <v>0</v>
      </c>
      <c r="H8" s="100">
        <f t="shared" si="0"/>
        <v>0</v>
      </c>
    </row>
    <row r="9" spans="1:26" ht="24" customHeight="1">
      <c r="A9" s="434">
        <v>9</v>
      </c>
      <c r="B9" s="101" t="s">
        <v>1253</v>
      </c>
      <c r="C9" s="337" t="s">
        <v>1133</v>
      </c>
      <c r="D9" s="368"/>
      <c r="E9" s="369"/>
      <c r="F9" s="369"/>
      <c r="G9" s="369"/>
      <c r="H9" s="370"/>
    </row>
    <row r="10" spans="1:26" ht="24" customHeight="1">
      <c r="A10" s="434">
        <v>10</v>
      </c>
      <c r="B10" s="102" t="s">
        <v>1255</v>
      </c>
      <c r="C10" s="337" t="s">
        <v>1228</v>
      </c>
      <c r="D10" s="360"/>
      <c r="E10" s="361"/>
      <c r="F10" s="361"/>
      <c r="G10" s="361"/>
      <c r="H10" s="362"/>
    </row>
    <row r="11" spans="1:26" ht="24" customHeight="1">
      <c r="A11" s="434">
        <v>11</v>
      </c>
      <c r="B11" s="102" t="s">
        <v>1258</v>
      </c>
      <c r="C11" s="337" t="s">
        <v>1329</v>
      </c>
      <c r="D11" s="360"/>
      <c r="E11" s="361"/>
      <c r="F11" s="361"/>
      <c r="G11" s="361"/>
      <c r="H11" s="362"/>
    </row>
    <row r="12" spans="1:26" ht="24" customHeight="1">
      <c r="A12" s="434">
        <v>12</v>
      </c>
      <c r="B12" s="102" t="s">
        <v>1262</v>
      </c>
      <c r="C12" s="337" t="s">
        <v>1330</v>
      </c>
      <c r="D12" s="368"/>
      <c r="E12" s="369"/>
      <c r="F12" s="369"/>
      <c r="G12" s="369"/>
      <c r="H12" s="370"/>
    </row>
    <row r="13" spans="1:26" ht="24" customHeight="1">
      <c r="A13" s="434">
        <v>13</v>
      </c>
      <c r="B13" s="102" t="s">
        <v>1264</v>
      </c>
      <c r="C13" s="337" t="s">
        <v>1227</v>
      </c>
      <c r="D13" s="368"/>
      <c r="E13" s="369"/>
      <c r="F13" s="369"/>
      <c r="G13" s="369"/>
      <c r="H13" s="370"/>
    </row>
    <row r="14" spans="1:26" ht="24" customHeight="1">
      <c r="A14" s="434">
        <v>14</v>
      </c>
      <c r="B14" s="102" t="s">
        <v>1267</v>
      </c>
      <c r="C14" s="337" t="s">
        <v>1231</v>
      </c>
      <c r="D14" s="368"/>
      <c r="E14" s="369"/>
      <c r="F14" s="369"/>
      <c r="G14" s="369"/>
      <c r="H14" s="370"/>
    </row>
    <row r="15" spans="1:26" ht="24" customHeight="1">
      <c r="A15" s="434">
        <v>15</v>
      </c>
      <c r="B15" s="102" t="s">
        <v>1269</v>
      </c>
      <c r="C15" s="337" t="s">
        <v>1232</v>
      </c>
      <c r="D15" s="368"/>
      <c r="E15" s="369"/>
      <c r="F15" s="369"/>
      <c r="G15" s="369"/>
      <c r="H15" s="370"/>
    </row>
    <row r="16" spans="1:26" ht="24" customHeight="1">
      <c r="A16" s="434">
        <v>16</v>
      </c>
      <c r="B16" s="102" t="s">
        <v>1271</v>
      </c>
      <c r="C16" s="337" t="s">
        <v>1234</v>
      </c>
      <c r="D16" s="368"/>
      <c r="E16" s="369"/>
      <c r="F16" s="369"/>
      <c r="G16" s="369"/>
      <c r="H16" s="370"/>
    </row>
    <row r="17" spans="1:8" ht="24" customHeight="1">
      <c r="A17" s="434">
        <v>17</v>
      </c>
      <c r="B17" s="102" t="s">
        <v>1273</v>
      </c>
      <c r="C17" s="337" t="s">
        <v>1235</v>
      </c>
      <c r="D17" s="368"/>
      <c r="E17" s="369"/>
      <c r="F17" s="369"/>
      <c r="G17" s="369"/>
      <c r="H17" s="370"/>
    </row>
    <row r="18" spans="1:8" ht="24" customHeight="1">
      <c r="A18" s="434">
        <v>18</v>
      </c>
      <c r="B18" s="102" t="s">
        <v>1275</v>
      </c>
      <c r="C18" s="337" t="s">
        <v>1331</v>
      </c>
      <c r="D18" s="368"/>
      <c r="E18" s="369"/>
      <c r="F18" s="369"/>
      <c r="G18" s="369"/>
      <c r="H18" s="370"/>
    </row>
    <row r="19" spans="1:8" ht="24" customHeight="1">
      <c r="A19" s="434">
        <v>19</v>
      </c>
      <c r="B19" s="102" t="s">
        <v>1277</v>
      </c>
      <c r="C19" s="337" t="s">
        <v>1332</v>
      </c>
      <c r="D19" s="368"/>
      <c r="E19" s="572"/>
      <c r="F19" s="573"/>
      <c r="G19" s="573"/>
      <c r="H19" s="573"/>
    </row>
    <row r="20" spans="1:8" ht="24" customHeight="1">
      <c r="A20" s="434">
        <v>20</v>
      </c>
      <c r="B20" s="102" t="s">
        <v>1279</v>
      </c>
      <c r="C20" s="337" t="s">
        <v>1333</v>
      </c>
      <c r="D20" s="368"/>
      <c r="E20" s="574"/>
      <c r="F20" s="575"/>
      <c r="G20" s="575"/>
      <c r="H20" s="575"/>
    </row>
    <row r="21" spans="1:8" ht="24" customHeight="1">
      <c r="A21" s="434">
        <v>21</v>
      </c>
      <c r="B21" s="102" t="s">
        <v>1281</v>
      </c>
      <c r="C21" s="337" t="s">
        <v>1334</v>
      </c>
      <c r="D21" s="368"/>
      <c r="E21" s="369"/>
      <c r="F21" s="369"/>
      <c r="G21" s="369"/>
      <c r="H21" s="370"/>
    </row>
    <row r="22" spans="1:8" ht="25.9" customHeight="1">
      <c r="A22" s="434">
        <v>22</v>
      </c>
      <c r="B22" s="102" t="s">
        <v>1283</v>
      </c>
      <c r="C22" s="337" t="s">
        <v>1335</v>
      </c>
      <c r="D22" s="368"/>
      <c r="E22" s="369"/>
      <c r="F22" s="369"/>
      <c r="G22" s="369"/>
      <c r="H22" s="370"/>
    </row>
    <row r="23" spans="1:8" ht="24" customHeight="1">
      <c r="A23" s="434">
        <v>23</v>
      </c>
      <c r="B23" s="102" t="s">
        <v>1286</v>
      </c>
      <c r="C23" s="337" t="s">
        <v>1336</v>
      </c>
      <c r="D23" s="368"/>
      <c r="E23" s="369"/>
      <c r="F23" s="369"/>
      <c r="G23" s="369"/>
      <c r="H23" s="370"/>
    </row>
    <row r="24" spans="1:8" ht="24" customHeight="1">
      <c r="A24" s="434">
        <v>24</v>
      </c>
      <c r="B24" s="102" t="s">
        <v>1295</v>
      </c>
      <c r="C24" s="337" t="s">
        <v>1337</v>
      </c>
      <c r="D24" s="368"/>
      <c r="E24" s="369"/>
      <c r="F24" s="369"/>
      <c r="G24" s="369"/>
      <c r="H24" s="370"/>
    </row>
    <row r="25" spans="1:8" ht="24" customHeight="1">
      <c r="A25" s="434">
        <v>25</v>
      </c>
      <c r="B25" s="102" t="s">
        <v>1297</v>
      </c>
      <c r="C25" s="337" t="s">
        <v>1338</v>
      </c>
      <c r="D25" s="368"/>
      <c r="E25" s="369"/>
      <c r="F25" s="369"/>
      <c r="G25" s="369"/>
      <c r="H25" s="370"/>
    </row>
    <row r="26" spans="1:8" ht="24" customHeight="1">
      <c r="A26" s="434">
        <v>26</v>
      </c>
      <c r="B26" s="102" t="s">
        <v>1321</v>
      </c>
      <c r="C26" s="337" t="s">
        <v>1339</v>
      </c>
      <c r="D26" s="368"/>
      <c r="E26" s="369"/>
      <c r="F26" s="369"/>
      <c r="G26" s="369"/>
      <c r="H26" s="370"/>
    </row>
    <row r="27" spans="1:8" ht="24" customHeight="1">
      <c r="A27" s="434">
        <v>27</v>
      </c>
      <c r="B27" s="102" t="s">
        <v>1340</v>
      </c>
      <c r="C27" s="337" t="s">
        <v>1341</v>
      </c>
      <c r="D27" s="368"/>
      <c r="E27" s="369"/>
      <c r="F27" s="369"/>
      <c r="G27" s="369"/>
      <c r="H27" s="370"/>
    </row>
    <row r="28" spans="1:8" ht="24" customHeight="1">
      <c r="A28" s="434">
        <v>28</v>
      </c>
      <c r="B28" s="102" t="s">
        <v>1342</v>
      </c>
      <c r="C28" s="337" t="s">
        <v>1343</v>
      </c>
      <c r="D28" s="360"/>
      <c r="E28" s="361"/>
      <c r="F28" s="361"/>
      <c r="G28" s="361"/>
      <c r="H28" s="362"/>
    </row>
    <row r="29" spans="1:8" ht="24" customHeight="1">
      <c r="A29" s="434">
        <v>29</v>
      </c>
      <c r="B29" s="338" t="s">
        <v>1344</v>
      </c>
      <c r="C29" s="339" t="s">
        <v>1345</v>
      </c>
      <c r="D29" s="103">
        <f>SUM(D30:D32)</f>
        <v>0</v>
      </c>
      <c r="E29" s="104">
        <f>SUM(E30:E32)</f>
        <v>0</v>
      </c>
      <c r="F29" s="104">
        <f>SUM(F30:F32)</f>
        <v>0</v>
      </c>
      <c r="G29" s="104">
        <f>SUM(G30:G32)</f>
        <v>0</v>
      </c>
      <c r="H29" s="105">
        <f>SUM(H30:H32)</f>
        <v>0</v>
      </c>
    </row>
    <row r="30" spans="1:8" ht="24" customHeight="1">
      <c r="A30" s="434">
        <v>30</v>
      </c>
      <c r="B30" s="106" t="s">
        <v>1346</v>
      </c>
      <c r="C30" s="359"/>
      <c r="D30" s="360"/>
      <c r="E30" s="361"/>
      <c r="F30" s="361"/>
      <c r="G30" s="361"/>
      <c r="H30" s="362"/>
    </row>
    <row r="31" spans="1:8" ht="24" customHeight="1">
      <c r="A31" s="434">
        <v>31</v>
      </c>
      <c r="B31" s="106" t="s">
        <v>1347</v>
      </c>
      <c r="C31" s="363"/>
      <c r="D31" s="360"/>
      <c r="E31" s="361"/>
      <c r="F31" s="361"/>
      <c r="G31" s="361"/>
      <c r="H31" s="362"/>
    </row>
    <row r="32" spans="1:8" ht="24" customHeight="1" thickBot="1">
      <c r="A32" s="434">
        <v>32</v>
      </c>
      <c r="B32" s="107" t="s">
        <v>1348</v>
      </c>
      <c r="C32" s="364"/>
      <c r="D32" s="365"/>
      <c r="E32" s="366"/>
      <c r="F32" s="366"/>
      <c r="G32" s="366"/>
      <c r="H32" s="367"/>
    </row>
    <row r="33" spans="1:8" ht="15.75" thickTop="1">
      <c r="A33" s="434">
        <v>33</v>
      </c>
      <c r="B33" s="108" t="s">
        <v>1349</v>
      </c>
      <c r="C33" s="108"/>
      <c r="D33" s="109"/>
      <c r="E33" s="109"/>
      <c r="F33" s="109"/>
      <c r="G33" s="109"/>
      <c r="H33" s="109"/>
    </row>
    <row r="34" spans="1:8" ht="15.75">
      <c r="A34" s="434">
        <v>34</v>
      </c>
      <c r="B34" s="576" t="s">
        <v>1350</v>
      </c>
      <c r="C34" s="576"/>
      <c r="D34" s="576"/>
      <c r="E34" s="576"/>
      <c r="F34" s="576"/>
      <c r="G34" s="576"/>
      <c r="H34" s="576"/>
    </row>
    <row r="35" spans="1:8">
      <c r="A35" s="434">
        <v>35</v>
      </c>
    </row>
    <row r="36" spans="1:8">
      <c r="A36" s="434">
        <v>36</v>
      </c>
      <c r="B36" s="110"/>
      <c r="C36" s="110"/>
      <c r="D36" s="110"/>
      <c r="E36" s="110"/>
      <c r="F36" s="110"/>
      <c r="G36" s="110"/>
      <c r="H36" s="110"/>
    </row>
    <row r="37" spans="1:8">
      <c r="A37" s="434">
        <v>37</v>
      </c>
      <c r="B37" s="110" t="s">
        <v>1123</v>
      </c>
      <c r="C37" s="110"/>
      <c r="D37" s="110"/>
      <c r="E37" s="110"/>
      <c r="F37" s="110"/>
      <c r="G37" s="110"/>
      <c r="H37" s="110"/>
    </row>
    <row r="38" spans="1:8" ht="21.75" customHeight="1">
      <c r="A38" s="434">
        <v>38</v>
      </c>
      <c r="B38" s="542"/>
      <c r="C38" s="543"/>
      <c r="D38" s="543"/>
      <c r="E38" s="543"/>
      <c r="F38" s="543"/>
      <c r="G38" s="543"/>
      <c r="H38" s="544"/>
    </row>
    <row r="39" spans="1:8" ht="21.75" customHeight="1">
      <c r="B39" s="545"/>
      <c r="C39" s="546"/>
      <c r="D39" s="546"/>
      <c r="E39" s="546"/>
      <c r="F39" s="546"/>
      <c r="G39" s="546"/>
      <c r="H39" s="547"/>
    </row>
    <row r="40" spans="1:8" ht="21.75" customHeight="1">
      <c r="B40" s="545"/>
      <c r="C40" s="546"/>
      <c r="D40" s="546"/>
      <c r="E40" s="546"/>
      <c r="F40" s="546"/>
      <c r="G40" s="546"/>
      <c r="H40" s="547"/>
    </row>
    <row r="41" spans="1:8" ht="21.75" customHeight="1">
      <c r="B41" s="548"/>
      <c r="C41" s="549"/>
      <c r="D41" s="549"/>
      <c r="E41" s="549"/>
      <c r="F41" s="549"/>
      <c r="G41" s="549"/>
      <c r="H41" s="550"/>
    </row>
  </sheetData>
  <sheetProtection algorithmName="SHA-512" hashValue="vmBR07pb2k3WkdXvp1fyf0h8aZPQO66tLs7cEr7jP7CMD3IHJNm6MPkMQEOspMpJYREubvfxdEf7est7ix5Rdw==" saltValue="athvdO6MNwQbmdnxDjw/gA==" spinCount="100000" sheet="1" objects="1" scenarios="1"/>
  <mergeCells count="9">
    <mergeCell ref="E19:H20"/>
    <mergeCell ref="B34:H34"/>
    <mergeCell ref="B38:H41"/>
    <mergeCell ref="B6:C7"/>
    <mergeCell ref="D6:D7"/>
    <mergeCell ref="E6:E7"/>
    <mergeCell ref="F6:F7"/>
    <mergeCell ref="G6:G7"/>
    <mergeCell ref="H6:H7"/>
  </mergeCells>
  <conditionalFormatting sqref="D8:H8">
    <cfRule type="cellIs" dxfId="23" priority="1" operator="equal">
      <formula>0</formula>
    </cfRule>
  </conditionalFormatting>
  <conditionalFormatting sqref="D29:H29">
    <cfRule type="cellIs" dxfId="22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1" orientation="landscape" r:id="rId1"/>
  <headerFooter>
    <oddHeader>&amp;L&amp;G</oddHeader>
    <oddFooter>&amp;R&amp;"Carlito,Negrita"Académica Nocturna&amp;"Carlito,Normal", 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Z21"/>
  <sheetViews>
    <sheetView showGridLines="0" zoomScale="95" zoomScaleNormal="95" workbookViewId="0"/>
  </sheetViews>
  <sheetFormatPr defaultColWidth="11.42578125" defaultRowHeight="15"/>
  <cols>
    <col min="1" max="1" width="7.42578125" style="57" customWidth="1"/>
    <col min="2" max="2" width="31.7109375" style="60" customWidth="1"/>
    <col min="3" max="20" width="7" style="60" customWidth="1"/>
    <col min="21" max="256" width="11.42578125" style="60"/>
    <col min="257" max="257" width="32.28515625" style="60" customWidth="1"/>
    <col min="258" max="269" width="8.5703125" style="60" customWidth="1"/>
    <col min="270" max="512" width="11.42578125" style="60"/>
    <col min="513" max="513" width="32.28515625" style="60" customWidth="1"/>
    <col min="514" max="525" width="8.5703125" style="60" customWidth="1"/>
    <col min="526" max="768" width="11.42578125" style="60"/>
    <col min="769" max="769" width="32.28515625" style="60" customWidth="1"/>
    <col min="770" max="781" width="8.5703125" style="60" customWidth="1"/>
    <col min="782" max="1024" width="11.42578125" style="60"/>
    <col min="1025" max="1025" width="32.28515625" style="60" customWidth="1"/>
    <col min="1026" max="1037" width="8.5703125" style="60" customWidth="1"/>
    <col min="1038" max="1280" width="11.42578125" style="60"/>
    <col min="1281" max="1281" width="32.28515625" style="60" customWidth="1"/>
    <col min="1282" max="1293" width="8.5703125" style="60" customWidth="1"/>
    <col min="1294" max="1536" width="11.42578125" style="60"/>
    <col min="1537" max="1537" width="32.28515625" style="60" customWidth="1"/>
    <col min="1538" max="1549" width="8.5703125" style="60" customWidth="1"/>
    <col min="1550" max="1792" width="11.42578125" style="60"/>
    <col min="1793" max="1793" width="32.28515625" style="60" customWidth="1"/>
    <col min="1794" max="1805" width="8.5703125" style="60" customWidth="1"/>
    <col min="1806" max="2048" width="11.42578125" style="60"/>
    <col min="2049" max="2049" width="32.28515625" style="60" customWidth="1"/>
    <col min="2050" max="2061" width="8.5703125" style="60" customWidth="1"/>
    <col min="2062" max="2304" width="11.42578125" style="60"/>
    <col min="2305" max="2305" width="32.28515625" style="60" customWidth="1"/>
    <col min="2306" max="2317" width="8.5703125" style="60" customWidth="1"/>
    <col min="2318" max="2560" width="11.42578125" style="60"/>
    <col min="2561" max="2561" width="32.28515625" style="60" customWidth="1"/>
    <col min="2562" max="2573" width="8.5703125" style="60" customWidth="1"/>
    <col min="2574" max="2816" width="11.42578125" style="60"/>
    <col min="2817" max="2817" width="32.28515625" style="60" customWidth="1"/>
    <col min="2818" max="2829" width="8.5703125" style="60" customWidth="1"/>
    <col min="2830" max="3072" width="11.42578125" style="60"/>
    <col min="3073" max="3073" width="32.28515625" style="60" customWidth="1"/>
    <col min="3074" max="3085" width="8.5703125" style="60" customWidth="1"/>
    <col min="3086" max="3328" width="11.42578125" style="60"/>
    <col min="3329" max="3329" width="32.28515625" style="60" customWidth="1"/>
    <col min="3330" max="3341" width="8.5703125" style="60" customWidth="1"/>
    <col min="3342" max="3584" width="11.42578125" style="60"/>
    <col min="3585" max="3585" width="32.28515625" style="60" customWidth="1"/>
    <col min="3586" max="3597" width="8.5703125" style="60" customWidth="1"/>
    <col min="3598" max="3840" width="11.42578125" style="60"/>
    <col min="3841" max="3841" width="32.28515625" style="60" customWidth="1"/>
    <col min="3842" max="3853" width="8.5703125" style="60" customWidth="1"/>
    <col min="3854" max="4096" width="11.42578125" style="60"/>
    <col min="4097" max="4097" width="32.28515625" style="60" customWidth="1"/>
    <col min="4098" max="4109" width="8.5703125" style="60" customWidth="1"/>
    <col min="4110" max="4352" width="11.42578125" style="60"/>
    <col min="4353" max="4353" width="32.28515625" style="60" customWidth="1"/>
    <col min="4354" max="4365" width="8.5703125" style="60" customWidth="1"/>
    <col min="4366" max="4608" width="11.42578125" style="60"/>
    <col min="4609" max="4609" width="32.28515625" style="60" customWidth="1"/>
    <col min="4610" max="4621" width="8.5703125" style="60" customWidth="1"/>
    <col min="4622" max="4864" width="11.42578125" style="60"/>
    <col min="4865" max="4865" width="32.28515625" style="60" customWidth="1"/>
    <col min="4866" max="4877" width="8.5703125" style="60" customWidth="1"/>
    <col min="4878" max="5120" width="11.42578125" style="60"/>
    <col min="5121" max="5121" width="32.28515625" style="60" customWidth="1"/>
    <col min="5122" max="5133" width="8.5703125" style="60" customWidth="1"/>
    <col min="5134" max="5376" width="11.42578125" style="60"/>
    <col min="5377" max="5377" width="32.28515625" style="60" customWidth="1"/>
    <col min="5378" max="5389" width="8.5703125" style="60" customWidth="1"/>
    <col min="5390" max="5632" width="11.42578125" style="60"/>
    <col min="5633" max="5633" width="32.28515625" style="60" customWidth="1"/>
    <col min="5634" max="5645" width="8.5703125" style="60" customWidth="1"/>
    <col min="5646" max="5888" width="11.42578125" style="60"/>
    <col min="5889" max="5889" width="32.28515625" style="60" customWidth="1"/>
    <col min="5890" max="5901" width="8.5703125" style="60" customWidth="1"/>
    <col min="5902" max="6144" width="11.42578125" style="60"/>
    <col min="6145" max="6145" width="32.28515625" style="60" customWidth="1"/>
    <col min="6146" max="6157" width="8.5703125" style="60" customWidth="1"/>
    <col min="6158" max="6400" width="11.42578125" style="60"/>
    <col min="6401" max="6401" width="32.28515625" style="60" customWidth="1"/>
    <col min="6402" max="6413" width="8.5703125" style="60" customWidth="1"/>
    <col min="6414" max="6656" width="11.42578125" style="60"/>
    <col min="6657" max="6657" width="32.28515625" style="60" customWidth="1"/>
    <col min="6658" max="6669" width="8.5703125" style="60" customWidth="1"/>
    <col min="6670" max="6912" width="11.42578125" style="60"/>
    <col min="6913" max="6913" width="32.28515625" style="60" customWidth="1"/>
    <col min="6914" max="6925" width="8.5703125" style="60" customWidth="1"/>
    <col min="6926" max="7168" width="11.42578125" style="60"/>
    <col min="7169" max="7169" width="32.28515625" style="60" customWidth="1"/>
    <col min="7170" max="7181" width="8.5703125" style="60" customWidth="1"/>
    <col min="7182" max="7424" width="11.42578125" style="60"/>
    <col min="7425" max="7425" width="32.28515625" style="60" customWidth="1"/>
    <col min="7426" max="7437" width="8.5703125" style="60" customWidth="1"/>
    <col min="7438" max="7680" width="11.42578125" style="60"/>
    <col min="7681" max="7681" width="32.28515625" style="60" customWidth="1"/>
    <col min="7682" max="7693" width="8.5703125" style="60" customWidth="1"/>
    <col min="7694" max="7936" width="11.42578125" style="60"/>
    <col min="7937" max="7937" width="32.28515625" style="60" customWidth="1"/>
    <col min="7938" max="7949" width="8.5703125" style="60" customWidth="1"/>
    <col min="7950" max="8192" width="11.42578125" style="60"/>
    <col min="8193" max="8193" width="32.28515625" style="60" customWidth="1"/>
    <col min="8194" max="8205" width="8.5703125" style="60" customWidth="1"/>
    <col min="8206" max="8448" width="11.42578125" style="60"/>
    <col min="8449" max="8449" width="32.28515625" style="60" customWidth="1"/>
    <col min="8450" max="8461" width="8.5703125" style="60" customWidth="1"/>
    <col min="8462" max="8704" width="11.42578125" style="60"/>
    <col min="8705" max="8705" width="32.28515625" style="60" customWidth="1"/>
    <col min="8706" max="8717" width="8.5703125" style="60" customWidth="1"/>
    <col min="8718" max="8960" width="11.42578125" style="60"/>
    <col min="8961" max="8961" width="32.28515625" style="60" customWidth="1"/>
    <col min="8962" max="8973" width="8.5703125" style="60" customWidth="1"/>
    <col min="8974" max="9216" width="11.42578125" style="60"/>
    <col min="9217" max="9217" width="32.28515625" style="60" customWidth="1"/>
    <col min="9218" max="9229" width="8.5703125" style="60" customWidth="1"/>
    <col min="9230" max="9472" width="11.42578125" style="60"/>
    <col min="9473" max="9473" width="32.28515625" style="60" customWidth="1"/>
    <col min="9474" max="9485" width="8.5703125" style="60" customWidth="1"/>
    <col min="9486" max="9728" width="11.42578125" style="60"/>
    <col min="9729" max="9729" width="32.28515625" style="60" customWidth="1"/>
    <col min="9730" max="9741" width="8.5703125" style="60" customWidth="1"/>
    <col min="9742" max="9984" width="11.42578125" style="60"/>
    <col min="9985" max="9985" width="32.28515625" style="60" customWidth="1"/>
    <col min="9986" max="9997" width="8.5703125" style="60" customWidth="1"/>
    <col min="9998" max="10240" width="11.42578125" style="60"/>
    <col min="10241" max="10241" width="32.28515625" style="60" customWidth="1"/>
    <col min="10242" max="10253" width="8.5703125" style="60" customWidth="1"/>
    <col min="10254" max="10496" width="11.42578125" style="60"/>
    <col min="10497" max="10497" width="32.28515625" style="60" customWidth="1"/>
    <col min="10498" max="10509" width="8.5703125" style="60" customWidth="1"/>
    <col min="10510" max="10752" width="11.42578125" style="60"/>
    <col min="10753" max="10753" width="32.28515625" style="60" customWidth="1"/>
    <col min="10754" max="10765" width="8.5703125" style="60" customWidth="1"/>
    <col min="10766" max="11008" width="11.42578125" style="60"/>
    <col min="11009" max="11009" width="32.28515625" style="60" customWidth="1"/>
    <col min="11010" max="11021" width="8.5703125" style="60" customWidth="1"/>
    <col min="11022" max="11264" width="11.42578125" style="60"/>
    <col min="11265" max="11265" width="32.28515625" style="60" customWidth="1"/>
    <col min="11266" max="11277" width="8.5703125" style="60" customWidth="1"/>
    <col min="11278" max="11520" width="11.42578125" style="60"/>
    <col min="11521" max="11521" width="32.28515625" style="60" customWidth="1"/>
    <col min="11522" max="11533" width="8.5703125" style="60" customWidth="1"/>
    <col min="11534" max="11776" width="11.42578125" style="60"/>
    <col min="11777" max="11777" width="32.28515625" style="60" customWidth="1"/>
    <col min="11778" max="11789" width="8.5703125" style="60" customWidth="1"/>
    <col min="11790" max="12032" width="11.42578125" style="60"/>
    <col min="12033" max="12033" width="32.28515625" style="60" customWidth="1"/>
    <col min="12034" max="12045" width="8.5703125" style="60" customWidth="1"/>
    <col min="12046" max="12288" width="11.42578125" style="60"/>
    <col min="12289" max="12289" width="32.28515625" style="60" customWidth="1"/>
    <col min="12290" max="12301" width="8.5703125" style="60" customWidth="1"/>
    <col min="12302" max="12544" width="11.42578125" style="60"/>
    <col min="12545" max="12545" width="32.28515625" style="60" customWidth="1"/>
    <col min="12546" max="12557" width="8.5703125" style="60" customWidth="1"/>
    <col min="12558" max="12800" width="11.42578125" style="60"/>
    <col min="12801" max="12801" width="32.28515625" style="60" customWidth="1"/>
    <col min="12802" max="12813" width="8.5703125" style="60" customWidth="1"/>
    <col min="12814" max="13056" width="11.42578125" style="60"/>
    <col min="13057" max="13057" width="32.28515625" style="60" customWidth="1"/>
    <col min="13058" max="13069" width="8.5703125" style="60" customWidth="1"/>
    <col min="13070" max="13312" width="11.42578125" style="60"/>
    <col min="13313" max="13313" width="32.28515625" style="60" customWidth="1"/>
    <col min="13314" max="13325" width="8.5703125" style="60" customWidth="1"/>
    <col min="13326" max="13568" width="11.42578125" style="60"/>
    <col min="13569" max="13569" width="32.28515625" style="60" customWidth="1"/>
    <col min="13570" max="13581" width="8.5703125" style="60" customWidth="1"/>
    <col min="13582" max="13824" width="11.42578125" style="60"/>
    <col min="13825" max="13825" width="32.28515625" style="60" customWidth="1"/>
    <col min="13826" max="13837" width="8.5703125" style="60" customWidth="1"/>
    <col min="13838" max="14080" width="11.42578125" style="60"/>
    <col min="14081" max="14081" width="32.28515625" style="60" customWidth="1"/>
    <col min="14082" max="14093" width="8.5703125" style="60" customWidth="1"/>
    <col min="14094" max="14336" width="11.42578125" style="60"/>
    <col min="14337" max="14337" width="32.28515625" style="60" customWidth="1"/>
    <col min="14338" max="14349" width="8.5703125" style="60" customWidth="1"/>
    <col min="14350" max="14592" width="11.42578125" style="60"/>
    <col min="14593" max="14593" width="32.28515625" style="60" customWidth="1"/>
    <col min="14594" max="14605" width="8.5703125" style="60" customWidth="1"/>
    <col min="14606" max="14848" width="11.42578125" style="60"/>
    <col min="14849" max="14849" width="32.28515625" style="60" customWidth="1"/>
    <col min="14850" max="14861" width="8.5703125" style="60" customWidth="1"/>
    <col min="14862" max="15104" width="11.42578125" style="60"/>
    <col min="15105" max="15105" width="32.28515625" style="60" customWidth="1"/>
    <col min="15106" max="15117" width="8.5703125" style="60" customWidth="1"/>
    <col min="15118" max="15360" width="11.42578125" style="60"/>
    <col min="15361" max="15361" width="32.28515625" style="60" customWidth="1"/>
    <col min="15362" max="15373" width="8.5703125" style="60" customWidth="1"/>
    <col min="15374" max="15616" width="11.42578125" style="60"/>
    <col min="15617" max="15617" width="32.28515625" style="60" customWidth="1"/>
    <col min="15618" max="15629" width="8.5703125" style="60" customWidth="1"/>
    <col min="15630" max="15872" width="11.42578125" style="60"/>
    <col min="15873" max="15873" width="32.28515625" style="60" customWidth="1"/>
    <col min="15874" max="15885" width="8.5703125" style="60" customWidth="1"/>
    <col min="15886" max="16128" width="11.42578125" style="60"/>
    <col min="16129" max="16129" width="32.28515625" style="60" customWidth="1"/>
    <col min="16130" max="16141" width="8.5703125" style="60" customWidth="1"/>
    <col min="16142" max="16377" width="11.42578125" style="60"/>
    <col min="16378" max="16384" width="11.42578125" style="60" customWidth="1"/>
  </cols>
  <sheetData>
    <row r="1" spans="1:26" ht="18.75">
      <c r="A1" s="434">
        <v>1</v>
      </c>
      <c r="B1" s="28" t="s">
        <v>1351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6" ht="21">
      <c r="A2" s="434">
        <v>2</v>
      </c>
      <c r="B2" s="28" t="s">
        <v>1352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6" s="8" customFormat="1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29"/>
      <c r="V3" s="229"/>
      <c r="W3" s="229"/>
      <c r="X3" s="229"/>
      <c r="Y3" s="229"/>
      <c r="Z3" s="229"/>
    </row>
    <row r="4" spans="1:26" ht="24.75" customHeight="1" thickTop="1">
      <c r="A4" s="434">
        <v>4</v>
      </c>
      <c r="B4" s="599" t="s">
        <v>1353</v>
      </c>
      <c r="C4" s="506" t="s">
        <v>1106</v>
      </c>
      <c r="D4" s="506"/>
      <c r="E4" s="506"/>
      <c r="F4" s="505" t="s">
        <v>1354</v>
      </c>
      <c r="G4" s="506"/>
      <c r="H4" s="507"/>
      <c r="I4" s="505" t="s">
        <v>1355</v>
      </c>
      <c r="J4" s="506"/>
      <c r="K4" s="507"/>
      <c r="L4" s="506" t="s">
        <v>1356</v>
      </c>
      <c r="M4" s="506"/>
      <c r="N4" s="506"/>
      <c r="O4" s="505" t="s">
        <v>1357</v>
      </c>
      <c r="P4" s="506"/>
      <c r="Q4" s="507"/>
      <c r="R4" s="505" t="s">
        <v>1358</v>
      </c>
      <c r="S4" s="506"/>
      <c r="T4" s="506"/>
    </row>
    <row r="5" spans="1:26" ht="28.5" customHeight="1" thickBot="1">
      <c r="A5" s="434">
        <v>5</v>
      </c>
      <c r="B5" s="600"/>
      <c r="C5" s="63" t="s">
        <v>1106</v>
      </c>
      <c r="D5" s="64" t="s">
        <v>1112</v>
      </c>
      <c r="E5" s="63" t="s">
        <v>1359</v>
      </c>
      <c r="F5" s="65" t="s">
        <v>1106</v>
      </c>
      <c r="G5" s="64" t="s">
        <v>1112</v>
      </c>
      <c r="H5" s="66" t="s">
        <v>1359</v>
      </c>
      <c r="I5" s="63" t="s">
        <v>1106</v>
      </c>
      <c r="J5" s="64" t="s">
        <v>1112</v>
      </c>
      <c r="K5" s="63" t="s">
        <v>1359</v>
      </c>
      <c r="L5" s="65" t="s">
        <v>1106</v>
      </c>
      <c r="M5" s="64" t="s">
        <v>1112</v>
      </c>
      <c r="N5" s="66" t="s">
        <v>1359</v>
      </c>
      <c r="O5" s="65" t="s">
        <v>1106</v>
      </c>
      <c r="P5" s="64" t="s">
        <v>1112</v>
      </c>
      <c r="Q5" s="66" t="s">
        <v>1359</v>
      </c>
      <c r="R5" s="63" t="s">
        <v>1106</v>
      </c>
      <c r="S5" s="64" t="s">
        <v>1112</v>
      </c>
      <c r="T5" s="63" t="s">
        <v>1359</v>
      </c>
    </row>
    <row r="6" spans="1:26" ht="28.5" customHeight="1" thickTop="1" thickBot="1">
      <c r="A6" s="434">
        <v>6</v>
      </c>
      <c r="B6" s="453" t="s">
        <v>1106</v>
      </c>
      <c r="C6" s="67">
        <f>+D6+E6</f>
        <v>0</v>
      </c>
      <c r="D6" s="68">
        <f>SUM(D7:D9)</f>
        <v>0</v>
      </c>
      <c r="E6" s="69">
        <f>SUM(E7:E9)</f>
        <v>0</v>
      </c>
      <c r="F6" s="70">
        <f>+G6+H6</f>
        <v>0</v>
      </c>
      <c r="G6" s="68">
        <f>SUM(G7:G9)</f>
        <v>0</v>
      </c>
      <c r="H6" s="71">
        <f>SUM(H7:H9)</f>
        <v>0</v>
      </c>
      <c r="I6" s="70">
        <f>+J6+K6</f>
        <v>0</v>
      </c>
      <c r="J6" s="68">
        <f>SUM(J7:J9)</f>
        <v>0</v>
      </c>
      <c r="K6" s="71">
        <f>SUM(K7:K9)</f>
        <v>0</v>
      </c>
      <c r="L6" s="70">
        <f>+M6+N6</f>
        <v>0</v>
      </c>
      <c r="M6" s="68">
        <f>SUM(M7:M9)</f>
        <v>0</v>
      </c>
      <c r="N6" s="71">
        <f>SUM(N7:N9)</f>
        <v>0</v>
      </c>
      <c r="O6" s="70">
        <f>+P6+Q6</f>
        <v>0</v>
      </c>
      <c r="P6" s="68">
        <f>SUM(P7:P9)</f>
        <v>0</v>
      </c>
      <c r="Q6" s="71">
        <f>SUM(Q7:Q9)</f>
        <v>0</v>
      </c>
      <c r="R6" s="69">
        <f>+S6+T6</f>
        <v>0</v>
      </c>
      <c r="S6" s="68">
        <f>SUM(S7:S9)</f>
        <v>0</v>
      </c>
      <c r="T6" s="69">
        <f>SUM(T7:T9)</f>
        <v>0</v>
      </c>
    </row>
    <row r="7" spans="1:26" ht="28.5" customHeight="1">
      <c r="A7" s="434">
        <v>7</v>
      </c>
      <c r="B7" s="340" t="s">
        <v>1360</v>
      </c>
      <c r="C7" s="72">
        <f>+D7+E7</f>
        <v>0</v>
      </c>
      <c r="D7" s="73">
        <f t="shared" ref="D7:E9" si="0">+G7+J7+M7+P7+S7</f>
        <v>0</v>
      </c>
      <c r="E7" s="74">
        <f t="shared" si="0"/>
        <v>0</v>
      </c>
      <c r="F7" s="75">
        <f>+G7+H7</f>
        <v>0</v>
      </c>
      <c r="G7" s="351"/>
      <c r="H7" s="352"/>
      <c r="I7" s="594"/>
      <c r="J7" s="595"/>
      <c r="K7" s="596"/>
      <c r="L7" s="594"/>
      <c r="M7" s="595"/>
      <c r="N7" s="596"/>
      <c r="O7" s="594"/>
      <c r="P7" s="595"/>
      <c r="Q7" s="596"/>
      <c r="R7" s="594"/>
      <c r="S7" s="595"/>
      <c r="T7" s="595"/>
    </row>
    <row r="8" spans="1:26" ht="28.5" customHeight="1">
      <c r="A8" s="434">
        <v>8</v>
      </c>
      <c r="B8" s="340" t="s">
        <v>1361</v>
      </c>
      <c r="C8" s="76">
        <f t="shared" ref="C8:C9" si="1">+D8+E8</f>
        <v>0</v>
      </c>
      <c r="D8" s="77">
        <f t="shared" si="0"/>
        <v>0</v>
      </c>
      <c r="E8" s="78">
        <f t="shared" si="0"/>
        <v>0</v>
      </c>
      <c r="F8" s="79">
        <f t="shared" ref="F8:F9" si="2">+G8+H8</f>
        <v>0</v>
      </c>
      <c r="G8" s="353"/>
      <c r="H8" s="354"/>
      <c r="I8" s="79">
        <f t="shared" ref="I8:I9" si="3">+J8+K8</f>
        <v>0</v>
      </c>
      <c r="J8" s="353"/>
      <c r="K8" s="354"/>
      <c r="L8" s="79">
        <f t="shared" ref="L8:L9" si="4">+M8+N8</f>
        <v>0</v>
      </c>
      <c r="M8" s="353"/>
      <c r="N8" s="354"/>
      <c r="O8" s="79">
        <f t="shared" ref="O8:O9" si="5">+P8+Q8</f>
        <v>0</v>
      </c>
      <c r="P8" s="353"/>
      <c r="Q8" s="354"/>
      <c r="R8" s="79">
        <f t="shared" ref="R8:R9" si="6">+S8+T8</f>
        <v>0</v>
      </c>
      <c r="S8" s="353"/>
      <c r="T8" s="357"/>
    </row>
    <row r="9" spans="1:26" ht="28.5" customHeight="1" thickBot="1">
      <c r="A9" s="434">
        <v>9</v>
      </c>
      <c r="B9" s="341" t="s">
        <v>1362</v>
      </c>
      <c r="C9" s="80">
        <f t="shared" si="1"/>
        <v>0</v>
      </c>
      <c r="D9" s="81">
        <f t="shared" si="0"/>
        <v>0</v>
      </c>
      <c r="E9" s="82">
        <f t="shared" si="0"/>
        <v>0</v>
      </c>
      <c r="F9" s="83">
        <f t="shared" si="2"/>
        <v>0</v>
      </c>
      <c r="G9" s="355"/>
      <c r="H9" s="356"/>
      <c r="I9" s="83">
        <f t="shared" si="3"/>
        <v>0</v>
      </c>
      <c r="J9" s="355"/>
      <c r="K9" s="356"/>
      <c r="L9" s="83">
        <f t="shared" si="4"/>
        <v>0</v>
      </c>
      <c r="M9" s="355"/>
      <c r="N9" s="356"/>
      <c r="O9" s="83">
        <f t="shared" si="5"/>
        <v>0</v>
      </c>
      <c r="P9" s="355"/>
      <c r="Q9" s="356"/>
      <c r="R9" s="83">
        <f t="shared" si="6"/>
        <v>0</v>
      </c>
      <c r="S9" s="355"/>
      <c r="T9" s="358"/>
    </row>
    <row r="10" spans="1:26" ht="17.25" customHeight="1" thickTop="1">
      <c r="A10" s="434">
        <v>10</v>
      </c>
      <c r="B10" s="88"/>
      <c r="C10" s="74"/>
      <c r="D10" s="74"/>
      <c r="E10" s="74"/>
      <c r="F10" s="84"/>
      <c r="G10" s="85" t="str">
        <f>IF(G6&gt;'Cuadro 1'!G11,"XX","")</f>
        <v/>
      </c>
      <c r="H10" s="85" t="str">
        <f>IF(H6&gt;'Cuadro 1'!H11,"XX","")</f>
        <v/>
      </c>
      <c r="I10" s="84"/>
      <c r="J10" s="85" t="str">
        <f>IF(J6&gt;'Cuadro 1'!J11,"XX","")</f>
        <v/>
      </c>
      <c r="K10" s="85" t="str">
        <f>IF(K6&gt;'Cuadro 1'!K11,"XX","")</f>
        <v/>
      </c>
      <c r="L10" s="84"/>
      <c r="M10" s="85" t="str">
        <f>IF(M6&gt;'Cuadro 1'!M11,"XX","")</f>
        <v/>
      </c>
      <c r="N10" s="85" t="str">
        <f>IF(N6&gt;'Cuadro 1'!N11,"XX","")</f>
        <v/>
      </c>
      <c r="O10" s="84"/>
      <c r="P10" s="85" t="str">
        <f>IF(P6&gt;'Cuadro 1'!P11,"XX","")</f>
        <v/>
      </c>
      <c r="Q10" s="85" t="str">
        <f>IF(Q6&gt;'Cuadro 1'!Q11,"XX","")</f>
        <v/>
      </c>
      <c r="R10" s="84"/>
      <c r="S10" s="85" t="str">
        <f>IF(S6&gt;'Cuadro 1'!S11,"XX","")</f>
        <v/>
      </c>
      <c r="T10" s="85" t="str">
        <f>IF(T6&gt;'Cuadro 1'!T11,"XX","")</f>
        <v/>
      </c>
    </row>
    <row r="11" spans="1:26" ht="15.75" customHeight="1">
      <c r="A11" s="434">
        <v>11</v>
      </c>
      <c r="B11" s="597" t="s">
        <v>1363</v>
      </c>
      <c r="C11" s="597"/>
      <c r="D11" s="597"/>
      <c r="E11" s="597"/>
      <c r="F11" s="598" t="str">
        <f>IF(OR(G10="XX",H10="XX",J10="XX",K10="XX",M10="XX",N10="XX",P10="XX",Q10="XX",S10="XX",T10="XX"),"XX = El dato de excluidos por motivo de trabajo, no puede ser mayor a lo reportado en la línea de Exclusión del Cuadro 1.","")</f>
        <v/>
      </c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1:26" ht="15.75" customHeight="1">
      <c r="A12" s="434">
        <v>12</v>
      </c>
      <c r="B12" s="597"/>
      <c r="C12" s="597"/>
      <c r="D12" s="597"/>
      <c r="E12" s="597"/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8"/>
      <c r="T12" s="598"/>
    </row>
    <row r="13" spans="1:26" ht="15.75" customHeight="1">
      <c r="A13" s="434">
        <v>13</v>
      </c>
      <c r="B13" s="597"/>
      <c r="C13" s="597"/>
      <c r="D13" s="597"/>
      <c r="E13" s="597"/>
      <c r="R13" s="86"/>
      <c r="S13" s="86"/>
      <c r="T13" s="86"/>
    </row>
    <row r="14" spans="1:26">
      <c r="A14" s="434">
        <v>14</v>
      </c>
      <c r="B14" s="89"/>
      <c r="C14" s="89"/>
      <c r="D14" s="89"/>
      <c r="E14" s="89"/>
      <c r="R14" s="86"/>
      <c r="S14" s="86"/>
      <c r="T14" s="86"/>
    </row>
    <row r="15" spans="1:26" ht="18.75" customHeight="1">
      <c r="A15" s="434">
        <v>15</v>
      </c>
      <c r="B15" s="53" t="s">
        <v>1364</v>
      </c>
      <c r="C15" s="54"/>
      <c r="D15" s="55"/>
      <c r="E15" s="5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6" ht="21" customHeight="1">
      <c r="A16" s="434">
        <v>16</v>
      </c>
      <c r="B16" s="585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7"/>
    </row>
    <row r="17" spans="1:20" s="8" customFormat="1" ht="21" customHeight="1">
      <c r="A17" s="27"/>
      <c r="B17" s="588"/>
      <c r="C17" s="589"/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90"/>
    </row>
    <row r="18" spans="1:20" s="8" customFormat="1" ht="21" customHeight="1">
      <c r="A18" s="27"/>
      <c r="B18" s="588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90"/>
    </row>
    <row r="19" spans="1:20" s="8" customFormat="1" ht="21" customHeight="1">
      <c r="A19" s="27"/>
      <c r="B19" s="591"/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3"/>
    </row>
    <row r="20" spans="1:20" s="8" customFormat="1" ht="18" customHeight="1">
      <c r="A20" s="27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8" customFormat="1" ht="18" customHeight="1">
      <c r="A21" s="27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</sheetData>
  <sheetProtection algorithmName="SHA-512" hashValue="lBodIKi2xXpg5HIlK+cviphPsp2uDsblFt/LBVMMR2Nw/vZeL1Z7YPpSgnLIsuQtF63N2MrUtnBlFqYEtNQUDg==" saltValue="RXgVGlqeBVxE5daOIhMBiA==" spinCount="100000" sheet="1" objects="1" scenarios="1"/>
  <protectedRanges>
    <protectedRange sqref="S7:T9 G7:H9 J7:K9 M7:N9 P7:Q9" name="Rango1_3"/>
  </protectedRanges>
  <mergeCells count="14">
    <mergeCell ref="O4:Q4"/>
    <mergeCell ref="R4:T4"/>
    <mergeCell ref="B4:B5"/>
    <mergeCell ref="C4:E4"/>
    <mergeCell ref="F4:H4"/>
    <mergeCell ref="I4:K4"/>
    <mergeCell ref="L4:N4"/>
    <mergeCell ref="B16:T19"/>
    <mergeCell ref="I7:K7"/>
    <mergeCell ref="L7:N7"/>
    <mergeCell ref="O7:Q7"/>
    <mergeCell ref="R7:T7"/>
    <mergeCell ref="B11:E13"/>
    <mergeCell ref="F11:T12"/>
  </mergeCells>
  <conditionalFormatting sqref="C6:E10">
    <cfRule type="cellIs" dxfId="21" priority="20" operator="equal">
      <formula>0</formula>
    </cfRule>
  </conditionalFormatting>
  <conditionalFormatting sqref="F7:F9">
    <cfRule type="cellIs" dxfId="20" priority="13" operator="equal">
      <formula>0</formula>
    </cfRule>
  </conditionalFormatting>
  <conditionalFormatting sqref="F6:T6">
    <cfRule type="cellIs" dxfId="19" priority="12" operator="equal">
      <formula>0</formula>
    </cfRule>
  </conditionalFormatting>
  <conditionalFormatting sqref="F11:T12">
    <cfRule type="notContainsBlanks" dxfId="18" priority="19">
      <formula>LEN(TRIM(F11))&gt;0</formula>
    </cfRule>
  </conditionalFormatting>
  <conditionalFormatting sqref="I7:I9">
    <cfRule type="cellIs" dxfId="17" priority="7" operator="equal">
      <formula>0</formula>
    </cfRule>
  </conditionalFormatting>
  <conditionalFormatting sqref="L7:L9">
    <cfRule type="cellIs" dxfId="16" priority="5" operator="equal">
      <formula>0</formula>
    </cfRule>
  </conditionalFormatting>
  <conditionalFormatting sqref="O7:O9">
    <cfRule type="cellIs" dxfId="15" priority="3" operator="equal">
      <formula>0</formula>
    </cfRule>
  </conditionalFormatting>
  <conditionalFormatting sqref="R7:R9">
    <cfRule type="cellIs" dxfId="14" priority="1" operator="equal">
      <formula>0</formula>
    </cfRule>
  </conditionalFormatting>
  <dataValidations count="2">
    <dataValidation allowBlank="1" showInputMessage="1" showErrorMessage="1" prompt="Sólo para Instituciones PRIVADAS." sqref="JB65534:JC65535 SX65534:SY65535 ACT65534:ACU65535 AMP65534:AMQ65535 AWL65534:AWM65535 BGH65534:BGI65535 BQD65534:BQE65535 BZZ65534:CAA65535 CJV65534:CJW65535 CTR65534:CTS65535 DDN65534:DDO65535 DNJ65534:DNK65535 DXF65534:DXG65535 EHB65534:EHC65535 EQX65534:EQY65535 FAT65534:FAU65535 FKP65534:FKQ65535 FUL65534:FUM65535 GEH65534:GEI65535 GOD65534:GOE65535 GXZ65534:GYA65535 HHV65534:HHW65535 HRR65534:HRS65535 IBN65534:IBO65535 ILJ65534:ILK65535 IVF65534:IVG65535 JFB65534:JFC65535 JOX65534:JOY65535 JYT65534:JYU65535 KIP65534:KIQ65535 KSL65534:KSM65535 LCH65534:LCI65535 LMD65534:LME65535 LVZ65534:LWA65535 MFV65534:MFW65535 MPR65534:MPS65535 MZN65534:MZO65535 NJJ65534:NJK65535 NTF65534:NTG65535 ODB65534:ODC65535 OMX65534:OMY65535 OWT65534:OWU65535 PGP65534:PGQ65535 PQL65534:PQM65535 QAH65534:QAI65535 QKD65534:QKE65535 QTZ65534:QUA65535 RDV65534:RDW65535 RNR65534:RNS65535 RXN65534:RXO65535 SHJ65534:SHK65535 SRF65534:SRG65535 TBB65534:TBC65535 TKX65534:TKY65535 TUT65534:TUU65535 UEP65534:UEQ65535 UOL65534:UOM65535 UYH65534:UYI65535 VID65534:VIE65535 VRZ65534:VSA65535 WBV65534:WBW65535 WLR65534:WLS65535 WVN65534:WVO65535 JB131070:JC131071 SX131070:SY131071 ACT131070:ACU131071 AMP131070:AMQ131071 AWL131070:AWM131071 BGH131070:BGI131071 BQD131070:BQE131071 BZZ131070:CAA131071 CJV131070:CJW131071 CTR131070:CTS131071 DDN131070:DDO131071 DNJ131070:DNK131071 DXF131070:DXG131071 EHB131070:EHC131071 EQX131070:EQY131071 FAT131070:FAU131071 FKP131070:FKQ131071 FUL131070:FUM131071 GEH131070:GEI131071 GOD131070:GOE131071 GXZ131070:GYA131071 HHV131070:HHW131071 HRR131070:HRS131071 IBN131070:IBO131071 ILJ131070:ILK131071 IVF131070:IVG131071 JFB131070:JFC131071 JOX131070:JOY131071 JYT131070:JYU131071 KIP131070:KIQ131071 KSL131070:KSM131071 LCH131070:LCI131071 LMD131070:LME131071 LVZ131070:LWA131071 MFV131070:MFW131071 MPR131070:MPS131071 MZN131070:MZO131071 NJJ131070:NJK131071 NTF131070:NTG131071 ODB131070:ODC131071 OMX131070:OMY131071 OWT131070:OWU131071 PGP131070:PGQ131071 PQL131070:PQM131071 QAH131070:QAI131071 QKD131070:QKE131071 QTZ131070:QUA131071 RDV131070:RDW131071 RNR131070:RNS131071 RXN131070:RXO131071 SHJ131070:SHK131071 SRF131070:SRG131071 TBB131070:TBC131071 TKX131070:TKY131071 TUT131070:TUU131071 UEP131070:UEQ131071 UOL131070:UOM131071 UYH131070:UYI131071 VID131070:VIE131071 VRZ131070:VSA131071 WBV131070:WBW131071 WLR131070:WLS131071 WVN131070:WVO131071 JB196606:JC196607 SX196606:SY196607 ACT196606:ACU196607 AMP196606:AMQ196607 AWL196606:AWM196607 BGH196606:BGI196607 BQD196606:BQE196607 BZZ196606:CAA196607 CJV196606:CJW196607 CTR196606:CTS196607 DDN196606:DDO196607 DNJ196606:DNK196607 DXF196606:DXG196607 EHB196606:EHC196607 EQX196606:EQY196607 FAT196606:FAU196607 FKP196606:FKQ196607 FUL196606:FUM196607 GEH196606:GEI196607 GOD196606:GOE196607 GXZ196606:GYA196607 HHV196606:HHW196607 HRR196606:HRS196607 IBN196606:IBO196607 ILJ196606:ILK196607 IVF196606:IVG196607 JFB196606:JFC196607 JOX196606:JOY196607 JYT196606:JYU196607 KIP196606:KIQ196607 KSL196606:KSM196607 LCH196606:LCI196607 LMD196606:LME196607 LVZ196606:LWA196607 MFV196606:MFW196607 MPR196606:MPS196607 MZN196606:MZO196607 NJJ196606:NJK196607 NTF196606:NTG196607 ODB196606:ODC196607 OMX196606:OMY196607 OWT196606:OWU196607 PGP196606:PGQ196607 PQL196606:PQM196607 QAH196606:QAI196607 QKD196606:QKE196607 QTZ196606:QUA196607 RDV196606:RDW196607 RNR196606:RNS196607 RXN196606:RXO196607 SHJ196606:SHK196607 SRF196606:SRG196607 TBB196606:TBC196607 TKX196606:TKY196607 TUT196606:TUU196607 UEP196606:UEQ196607 UOL196606:UOM196607 UYH196606:UYI196607 VID196606:VIE196607 VRZ196606:VSA196607 WBV196606:WBW196607 WLR196606:WLS196607 WVN196606:WVO196607 JB262142:JC262143 SX262142:SY262143 ACT262142:ACU262143 AMP262142:AMQ262143 AWL262142:AWM262143 BGH262142:BGI262143 BQD262142:BQE262143 BZZ262142:CAA262143 CJV262142:CJW262143 CTR262142:CTS262143 DDN262142:DDO262143 DNJ262142:DNK262143 DXF262142:DXG262143 EHB262142:EHC262143 EQX262142:EQY262143 FAT262142:FAU262143 FKP262142:FKQ262143 FUL262142:FUM262143 GEH262142:GEI262143 GOD262142:GOE262143 GXZ262142:GYA262143 HHV262142:HHW262143 HRR262142:HRS262143 IBN262142:IBO262143 ILJ262142:ILK262143 IVF262142:IVG262143 JFB262142:JFC262143 JOX262142:JOY262143 JYT262142:JYU262143 KIP262142:KIQ262143 KSL262142:KSM262143 LCH262142:LCI262143 LMD262142:LME262143 LVZ262142:LWA262143 MFV262142:MFW262143 MPR262142:MPS262143 MZN262142:MZO262143 NJJ262142:NJK262143 NTF262142:NTG262143 ODB262142:ODC262143 OMX262142:OMY262143 OWT262142:OWU262143 PGP262142:PGQ262143 PQL262142:PQM262143 QAH262142:QAI262143 QKD262142:QKE262143 QTZ262142:QUA262143 RDV262142:RDW262143 RNR262142:RNS262143 RXN262142:RXO262143 SHJ262142:SHK262143 SRF262142:SRG262143 TBB262142:TBC262143 TKX262142:TKY262143 TUT262142:TUU262143 UEP262142:UEQ262143 UOL262142:UOM262143 UYH262142:UYI262143 VID262142:VIE262143 VRZ262142:VSA262143 WBV262142:WBW262143 WLR262142:WLS262143 WVN262142:WVO262143 JB327678:JC327679 SX327678:SY327679 ACT327678:ACU327679 AMP327678:AMQ327679 AWL327678:AWM327679 BGH327678:BGI327679 BQD327678:BQE327679 BZZ327678:CAA327679 CJV327678:CJW327679 CTR327678:CTS327679 DDN327678:DDO327679 DNJ327678:DNK327679 DXF327678:DXG327679 EHB327678:EHC327679 EQX327678:EQY327679 FAT327678:FAU327679 FKP327678:FKQ327679 FUL327678:FUM327679 GEH327678:GEI327679 GOD327678:GOE327679 GXZ327678:GYA327679 HHV327678:HHW327679 HRR327678:HRS327679 IBN327678:IBO327679 ILJ327678:ILK327679 IVF327678:IVG327679 JFB327678:JFC327679 JOX327678:JOY327679 JYT327678:JYU327679 KIP327678:KIQ327679 KSL327678:KSM327679 LCH327678:LCI327679 LMD327678:LME327679 LVZ327678:LWA327679 MFV327678:MFW327679 MPR327678:MPS327679 MZN327678:MZO327679 NJJ327678:NJK327679 NTF327678:NTG327679 ODB327678:ODC327679 OMX327678:OMY327679 OWT327678:OWU327679 PGP327678:PGQ327679 PQL327678:PQM327679 QAH327678:QAI327679 QKD327678:QKE327679 QTZ327678:QUA327679 RDV327678:RDW327679 RNR327678:RNS327679 RXN327678:RXO327679 SHJ327678:SHK327679 SRF327678:SRG327679 TBB327678:TBC327679 TKX327678:TKY327679 TUT327678:TUU327679 UEP327678:UEQ327679 UOL327678:UOM327679 UYH327678:UYI327679 VID327678:VIE327679 VRZ327678:VSA327679 WBV327678:WBW327679 WLR327678:WLS327679 WVN327678:WVO327679 JB393214:JC393215 SX393214:SY393215 ACT393214:ACU393215 AMP393214:AMQ393215 AWL393214:AWM393215 BGH393214:BGI393215 BQD393214:BQE393215 BZZ393214:CAA393215 CJV393214:CJW393215 CTR393214:CTS393215 DDN393214:DDO393215 DNJ393214:DNK393215 DXF393214:DXG393215 EHB393214:EHC393215 EQX393214:EQY393215 FAT393214:FAU393215 FKP393214:FKQ393215 FUL393214:FUM393215 GEH393214:GEI393215 GOD393214:GOE393215 GXZ393214:GYA393215 HHV393214:HHW393215 HRR393214:HRS393215 IBN393214:IBO393215 ILJ393214:ILK393215 IVF393214:IVG393215 JFB393214:JFC393215 JOX393214:JOY393215 JYT393214:JYU393215 KIP393214:KIQ393215 KSL393214:KSM393215 LCH393214:LCI393215 LMD393214:LME393215 LVZ393214:LWA393215 MFV393214:MFW393215 MPR393214:MPS393215 MZN393214:MZO393215 NJJ393214:NJK393215 NTF393214:NTG393215 ODB393214:ODC393215 OMX393214:OMY393215 OWT393214:OWU393215 PGP393214:PGQ393215 PQL393214:PQM393215 QAH393214:QAI393215 QKD393214:QKE393215 QTZ393214:QUA393215 RDV393214:RDW393215 RNR393214:RNS393215 RXN393214:RXO393215 SHJ393214:SHK393215 SRF393214:SRG393215 TBB393214:TBC393215 TKX393214:TKY393215 TUT393214:TUU393215 UEP393214:UEQ393215 UOL393214:UOM393215 UYH393214:UYI393215 VID393214:VIE393215 VRZ393214:VSA393215 WBV393214:WBW393215 WLR393214:WLS393215 WVN393214:WVO393215 JB458750:JC458751 SX458750:SY458751 ACT458750:ACU458751 AMP458750:AMQ458751 AWL458750:AWM458751 BGH458750:BGI458751 BQD458750:BQE458751 BZZ458750:CAA458751 CJV458750:CJW458751 CTR458750:CTS458751 DDN458750:DDO458751 DNJ458750:DNK458751 DXF458750:DXG458751 EHB458750:EHC458751 EQX458750:EQY458751 FAT458750:FAU458751 FKP458750:FKQ458751 FUL458750:FUM458751 GEH458750:GEI458751 GOD458750:GOE458751 GXZ458750:GYA458751 HHV458750:HHW458751 HRR458750:HRS458751 IBN458750:IBO458751 ILJ458750:ILK458751 IVF458750:IVG458751 JFB458750:JFC458751 JOX458750:JOY458751 JYT458750:JYU458751 KIP458750:KIQ458751 KSL458750:KSM458751 LCH458750:LCI458751 LMD458750:LME458751 LVZ458750:LWA458751 MFV458750:MFW458751 MPR458750:MPS458751 MZN458750:MZO458751 NJJ458750:NJK458751 NTF458750:NTG458751 ODB458750:ODC458751 OMX458750:OMY458751 OWT458750:OWU458751 PGP458750:PGQ458751 PQL458750:PQM458751 QAH458750:QAI458751 QKD458750:QKE458751 QTZ458750:QUA458751 RDV458750:RDW458751 RNR458750:RNS458751 RXN458750:RXO458751 SHJ458750:SHK458751 SRF458750:SRG458751 TBB458750:TBC458751 TKX458750:TKY458751 TUT458750:TUU458751 UEP458750:UEQ458751 UOL458750:UOM458751 UYH458750:UYI458751 VID458750:VIE458751 VRZ458750:VSA458751 WBV458750:WBW458751 WLR458750:WLS458751 WVN458750:WVO458751 JB524286:JC524287 SX524286:SY524287 ACT524286:ACU524287 AMP524286:AMQ524287 AWL524286:AWM524287 BGH524286:BGI524287 BQD524286:BQE524287 BZZ524286:CAA524287 CJV524286:CJW524287 CTR524286:CTS524287 DDN524286:DDO524287 DNJ524286:DNK524287 DXF524286:DXG524287 EHB524286:EHC524287 EQX524286:EQY524287 FAT524286:FAU524287 FKP524286:FKQ524287 FUL524286:FUM524287 GEH524286:GEI524287 GOD524286:GOE524287 GXZ524286:GYA524287 HHV524286:HHW524287 HRR524286:HRS524287 IBN524286:IBO524287 ILJ524286:ILK524287 IVF524286:IVG524287 JFB524286:JFC524287 JOX524286:JOY524287 JYT524286:JYU524287 KIP524286:KIQ524287 KSL524286:KSM524287 LCH524286:LCI524287 LMD524286:LME524287 LVZ524286:LWA524287 MFV524286:MFW524287 MPR524286:MPS524287 MZN524286:MZO524287 NJJ524286:NJK524287 NTF524286:NTG524287 ODB524286:ODC524287 OMX524286:OMY524287 OWT524286:OWU524287 PGP524286:PGQ524287 PQL524286:PQM524287 QAH524286:QAI524287 QKD524286:QKE524287 QTZ524286:QUA524287 RDV524286:RDW524287 RNR524286:RNS524287 RXN524286:RXO524287 SHJ524286:SHK524287 SRF524286:SRG524287 TBB524286:TBC524287 TKX524286:TKY524287 TUT524286:TUU524287 UEP524286:UEQ524287 UOL524286:UOM524287 UYH524286:UYI524287 VID524286:VIE524287 VRZ524286:VSA524287 WBV524286:WBW524287 WLR524286:WLS524287 WVN524286:WVO524287 JB589822:JC589823 SX589822:SY589823 ACT589822:ACU589823 AMP589822:AMQ589823 AWL589822:AWM589823 BGH589822:BGI589823 BQD589822:BQE589823 BZZ589822:CAA589823 CJV589822:CJW589823 CTR589822:CTS589823 DDN589822:DDO589823 DNJ589822:DNK589823 DXF589822:DXG589823 EHB589822:EHC589823 EQX589822:EQY589823 FAT589822:FAU589823 FKP589822:FKQ589823 FUL589822:FUM589823 GEH589822:GEI589823 GOD589822:GOE589823 GXZ589822:GYA589823 HHV589822:HHW589823 HRR589822:HRS589823 IBN589822:IBO589823 ILJ589822:ILK589823 IVF589822:IVG589823 JFB589822:JFC589823 JOX589822:JOY589823 JYT589822:JYU589823 KIP589822:KIQ589823 KSL589822:KSM589823 LCH589822:LCI589823 LMD589822:LME589823 LVZ589822:LWA589823 MFV589822:MFW589823 MPR589822:MPS589823 MZN589822:MZO589823 NJJ589822:NJK589823 NTF589822:NTG589823 ODB589822:ODC589823 OMX589822:OMY589823 OWT589822:OWU589823 PGP589822:PGQ589823 PQL589822:PQM589823 QAH589822:QAI589823 QKD589822:QKE589823 QTZ589822:QUA589823 RDV589822:RDW589823 RNR589822:RNS589823 RXN589822:RXO589823 SHJ589822:SHK589823 SRF589822:SRG589823 TBB589822:TBC589823 TKX589822:TKY589823 TUT589822:TUU589823 UEP589822:UEQ589823 UOL589822:UOM589823 UYH589822:UYI589823 VID589822:VIE589823 VRZ589822:VSA589823 WBV589822:WBW589823 WLR589822:WLS589823 WVN589822:WVO589823 JB655358:JC655359 SX655358:SY655359 ACT655358:ACU655359 AMP655358:AMQ655359 AWL655358:AWM655359 BGH655358:BGI655359 BQD655358:BQE655359 BZZ655358:CAA655359 CJV655358:CJW655359 CTR655358:CTS655359 DDN655358:DDO655359 DNJ655358:DNK655359 DXF655358:DXG655359 EHB655358:EHC655359 EQX655358:EQY655359 FAT655358:FAU655359 FKP655358:FKQ655359 FUL655358:FUM655359 GEH655358:GEI655359 GOD655358:GOE655359 GXZ655358:GYA655359 HHV655358:HHW655359 HRR655358:HRS655359 IBN655358:IBO655359 ILJ655358:ILK655359 IVF655358:IVG655359 JFB655358:JFC655359 JOX655358:JOY655359 JYT655358:JYU655359 KIP655358:KIQ655359 KSL655358:KSM655359 LCH655358:LCI655359 LMD655358:LME655359 LVZ655358:LWA655359 MFV655358:MFW655359 MPR655358:MPS655359 MZN655358:MZO655359 NJJ655358:NJK655359 NTF655358:NTG655359 ODB655358:ODC655359 OMX655358:OMY655359 OWT655358:OWU655359 PGP655358:PGQ655359 PQL655358:PQM655359 QAH655358:QAI655359 QKD655358:QKE655359 QTZ655358:QUA655359 RDV655358:RDW655359 RNR655358:RNS655359 RXN655358:RXO655359 SHJ655358:SHK655359 SRF655358:SRG655359 TBB655358:TBC655359 TKX655358:TKY655359 TUT655358:TUU655359 UEP655358:UEQ655359 UOL655358:UOM655359 UYH655358:UYI655359 VID655358:VIE655359 VRZ655358:VSA655359 WBV655358:WBW655359 WLR655358:WLS655359 WVN655358:WVO655359 JB720894:JC720895 SX720894:SY720895 ACT720894:ACU720895 AMP720894:AMQ720895 AWL720894:AWM720895 BGH720894:BGI720895 BQD720894:BQE720895 BZZ720894:CAA720895 CJV720894:CJW720895 CTR720894:CTS720895 DDN720894:DDO720895 DNJ720894:DNK720895 DXF720894:DXG720895 EHB720894:EHC720895 EQX720894:EQY720895 FAT720894:FAU720895 FKP720894:FKQ720895 FUL720894:FUM720895 GEH720894:GEI720895 GOD720894:GOE720895 GXZ720894:GYA720895 HHV720894:HHW720895 HRR720894:HRS720895 IBN720894:IBO720895 ILJ720894:ILK720895 IVF720894:IVG720895 JFB720894:JFC720895 JOX720894:JOY720895 JYT720894:JYU720895 KIP720894:KIQ720895 KSL720894:KSM720895 LCH720894:LCI720895 LMD720894:LME720895 LVZ720894:LWA720895 MFV720894:MFW720895 MPR720894:MPS720895 MZN720894:MZO720895 NJJ720894:NJK720895 NTF720894:NTG720895 ODB720894:ODC720895 OMX720894:OMY720895 OWT720894:OWU720895 PGP720894:PGQ720895 PQL720894:PQM720895 QAH720894:QAI720895 QKD720894:QKE720895 QTZ720894:QUA720895 RDV720894:RDW720895 RNR720894:RNS720895 RXN720894:RXO720895 SHJ720894:SHK720895 SRF720894:SRG720895 TBB720894:TBC720895 TKX720894:TKY720895 TUT720894:TUU720895 UEP720894:UEQ720895 UOL720894:UOM720895 UYH720894:UYI720895 VID720894:VIE720895 VRZ720894:VSA720895 WBV720894:WBW720895 WLR720894:WLS720895 WVN720894:WVO720895 JB786430:JC786431 SX786430:SY786431 ACT786430:ACU786431 AMP786430:AMQ786431 AWL786430:AWM786431 BGH786430:BGI786431 BQD786430:BQE786431 BZZ786430:CAA786431 CJV786430:CJW786431 CTR786430:CTS786431 DDN786430:DDO786431 DNJ786430:DNK786431 DXF786430:DXG786431 EHB786430:EHC786431 EQX786430:EQY786431 FAT786430:FAU786431 FKP786430:FKQ786431 FUL786430:FUM786431 GEH786430:GEI786431 GOD786430:GOE786431 GXZ786430:GYA786431 HHV786430:HHW786431 HRR786430:HRS786431 IBN786430:IBO786431 ILJ786430:ILK786431 IVF786430:IVG786431 JFB786430:JFC786431 JOX786430:JOY786431 JYT786430:JYU786431 KIP786430:KIQ786431 KSL786430:KSM786431 LCH786430:LCI786431 LMD786430:LME786431 LVZ786430:LWA786431 MFV786430:MFW786431 MPR786430:MPS786431 MZN786430:MZO786431 NJJ786430:NJK786431 NTF786430:NTG786431 ODB786430:ODC786431 OMX786430:OMY786431 OWT786430:OWU786431 PGP786430:PGQ786431 PQL786430:PQM786431 QAH786430:QAI786431 QKD786430:QKE786431 QTZ786430:QUA786431 RDV786430:RDW786431 RNR786430:RNS786431 RXN786430:RXO786431 SHJ786430:SHK786431 SRF786430:SRG786431 TBB786430:TBC786431 TKX786430:TKY786431 TUT786430:TUU786431 UEP786430:UEQ786431 UOL786430:UOM786431 UYH786430:UYI786431 VID786430:VIE786431 VRZ786430:VSA786431 WBV786430:WBW786431 WLR786430:WLS786431 WVN786430:WVO786431 JB851966:JC851967 SX851966:SY851967 ACT851966:ACU851967 AMP851966:AMQ851967 AWL851966:AWM851967 BGH851966:BGI851967 BQD851966:BQE851967 BZZ851966:CAA851967 CJV851966:CJW851967 CTR851966:CTS851967 DDN851966:DDO851967 DNJ851966:DNK851967 DXF851966:DXG851967 EHB851966:EHC851967 EQX851966:EQY851967 FAT851966:FAU851967 FKP851966:FKQ851967 FUL851966:FUM851967 GEH851966:GEI851967 GOD851966:GOE851967 GXZ851966:GYA851967 HHV851966:HHW851967 HRR851966:HRS851967 IBN851966:IBO851967 ILJ851966:ILK851967 IVF851966:IVG851967 JFB851966:JFC851967 JOX851966:JOY851967 JYT851966:JYU851967 KIP851966:KIQ851967 KSL851966:KSM851967 LCH851966:LCI851967 LMD851966:LME851967 LVZ851966:LWA851967 MFV851966:MFW851967 MPR851966:MPS851967 MZN851966:MZO851967 NJJ851966:NJK851967 NTF851966:NTG851967 ODB851966:ODC851967 OMX851966:OMY851967 OWT851966:OWU851967 PGP851966:PGQ851967 PQL851966:PQM851967 QAH851966:QAI851967 QKD851966:QKE851967 QTZ851966:QUA851967 RDV851966:RDW851967 RNR851966:RNS851967 RXN851966:RXO851967 SHJ851966:SHK851967 SRF851966:SRG851967 TBB851966:TBC851967 TKX851966:TKY851967 TUT851966:TUU851967 UEP851966:UEQ851967 UOL851966:UOM851967 UYH851966:UYI851967 VID851966:VIE851967 VRZ851966:VSA851967 WBV851966:WBW851967 WLR851966:WLS851967 WVN851966:WVO851967 JB917502:JC917503 SX917502:SY917503 ACT917502:ACU917503 AMP917502:AMQ917503 AWL917502:AWM917503 BGH917502:BGI917503 BQD917502:BQE917503 BZZ917502:CAA917503 CJV917502:CJW917503 CTR917502:CTS917503 DDN917502:DDO917503 DNJ917502:DNK917503 DXF917502:DXG917503 EHB917502:EHC917503 EQX917502:EQY917503 FAT917502:FAU917503 FKP917502:FKQ917503 FUL917502:FUM917503 GEH917502:GEI917503 GOD917502:GOE917503 GXZ917502:GYA917503 HHV917502:HHW917503 HRR917502:HRS917503 IBN917502:IBO917503 ILJ917502:ILK917503 IVF917502:IVG917503 JFB917502:JFC917503 JOX917502:JOY917503 JYT917502:JYU917503 KIP917502:KIQ917503 KSL917502:KSM917503 LCH917502:LCI917503 LMD917502:LME917503 LVZ917502:LWA917503 MFV917502:MFW917503 MPR917502:MPS917503 MZN917502:MZO917503 NJJ917502:NJK917503 NTF917502:NTG917503 ODB917502:ODC917503 OMX917502:OMY917503 OWT917502:OWU917503 PGP917502:PGQ917503 PQL917502:PQM917503 QAH917502:QAI917503 QKD917502:QKE917503 QTZ917502:QUA917503 RDV917502:RDW917503 RNR917502:RNS917503 RXN917502:RXO917503 SHJ917502:SHK917503 SRF917502:SRG917503 TBB917502:TBC917503 TKX917502:TKY917503 TUT917502:TUU917503 UEP917502:UEQ917503 UOL917502:UOM917503 UYH917502:UYI917503 VID917502:VIE917503 VRZ917502:VSA917503 WBV917502:WBW917503 WLR917502:WLS917503 WVN917502:WVO917503 JB983038:JC983039 SX983038:SY983039 ACT983038:ACU983039 AMP983038:AMQ983039 AWL983038:AWM983039 BGH983038:BGI983039 BQD983038:BQE983039 BZZ983038:CAA983039 CJV983038:CJW983039 CTR983038:CTS983039 DDN983038:DDO983039 DNJ983038:DNK983039 DXF983038:DXG983039 EHB983038:EHC983039 EQX983038:EQY983039 FAT983038:FAU983039 FKP983038:FKQ983039 FUL983038:FUM983039 GEH983038:GEI983039 GOD983038:GOE983039 GXZ983038:GYA983039 HHV983038:HHW983039 HRR983038:HRS983039 IBN983038:IBO983039 ILJ983038:ILK983039 IVF983038:IVG983039 JFB983038:JFC983039 JOX983038:JOY983039 JYT983038:JYU983039 KIP983038:KIQ983039 KSL983038:KSM983039 LCH983038:LCI983039 LMD983038:LME983039 LVZ983038:LWA983039 MFV983038:MFW983039 MPR983038:MPS983039 MZN983038:MZO983039 NJJ983038:NJK983039 NTF983038:NTG983039 ODB983038:ODC983039 OMX983038:OMY983039 OWT983038:OWU983039 PGP983038:PGQ983039 PQL983038:PQM983039 QAH983038:QAI983039 QKD983038:QKE983039 QTZ983038:QUA983039 RDV983038:RDW983039 RNR983038:RNS983039 RXN983038:RXO983039 SHJ983038:SHK983039 SRF983038:SRG983039 TBB983038:TBC983039 TKX983038:TKY983039 TUT983038:TUU983039 UEP983038:UEQ983039 UOL983038:UOM983039 UYH983038:UYI983039 VID983038:VIE983039 VRZ983038:VSA983039 WBV983038:WBW983039 WLR983038:WLS983039 WVN983038:WVO983039 WBY983044:WBZ983045 JH65540:JI65541 TD65540:TE65541 ACZ65540:ADA65541 AMV65540:AMW65541 AWR65540:AWS65541 BGN65540:BGO65541 BQJ65540:BQK65541 CAF65540:CAG65541 CKB65540:CKC65541 CTX65540:CTY65541 DDT65540:DDU65541 DNP65540:DNQ65541 DXL65540:DXM65541 EHH65540:EHI65541 ERD65540:ERE65541 FAZ65540:FBA65541 FKV65540:FKW65541 FUR65540:FUS65541 GEN65540:GEO65541 GOJ65540:GOK65541 GYF65540:GYG65541 HIB65540:HIC65541 HRX65540:HRY65541 IBT65540:IBU65541 ILP65540:ILQ65541 IVL65540:IVM65541 JFH65540:JFI65541 JPD65540:JPE65541 JYZ65540:JZA65541 KIV65540:KIW65541 KSR65540:KSS65541 LCN65540:LCO65541 LMJ65540:LMK65541 LWF65540:LWG65541 MGB65540:MGC65541 MPX65540:MPY65541 MZT65540:MZU65541 NJP65540:NJQ65541 NTL65540:NTM65541 ODH65540:ODI65541 OND65540:ONE65541 OWZ65540:OXA65541 PGV65540:PGW65541 PQR65540:PQS65541 QAN65540:QAO65541 QKJ65540:QKK65541 QUF65540:QUG65541 REB65540:REC65541 RNX65540:RNY65541 RXT65540:RXU65541 SHP65540:SHQ65541 SRL65540:SRM65541 TBH65540:TBI65541 TLD65540:TLE65541 TUZ65540:TVA65541 UEV65540:UEW65541 UOR65540:UOS65541 UYN65540:UYO65541 VIJ65540:VIK65541 VSF65540:VSG65541 WCB65540:WCC65541 WLX65540:WLY65541 WVT65540:WVU65541 JH131076:JI131077 TD131076:TE131077 ACZ131076:ADA131077 AMV131076:AMW131077 AWR131076:AWS131077 BGN131076:BGO131077 BQJ131076:BQK131077 CAF131076:CAG131077 CKB131076:CKC131077 CTX131076:CTY131077 DDT131076:DDU131077 DNP131076:DNQ131077 DXL131076:DXM131077 EHH131076:EHI131077 ERD131076:ERE131077 FAZ131076:FBA131077 FKV131076:FKW131077 FUR131076:FUS131077 GEN131076:GEO131077 GOJ131076:GOK131077 GYF131076:GYG131077 HIB131076:HIC131077 HRX131076:HRY131077 IBT131076:IBU131077 ILP131076:ILQ131077 IVL131076:IVM131077 JFH131076:JFI131077 JPD131076:JPE131077 JYZ131076:JZA131077 KIV131076:KIW131077 KSR131076:KSS131077 LCN131076:LCO131077 LMJ131076:LMK131077 LWF131076:LWG131077 MGB131076:MGC131077 MPX131076:MPY131077 MZT131076:MZU131077 NJP131076:NJQ131077 NTL131076:NTM131077 ODH131076:ODI131077 OND131076:ONE131077 OWZ131076:OXA131077 PGV131076:PGW131077 PQR131076:PQS131077 QAN131076:QAO131077 QKJ131076:QKK131077 QUF131076:QUG131077 REB131076:REC131077 RNX131076:RNY131077 RXT131076:RXU131077 SHP131076:SHQ131077 SRL131076:SRM131077 TBH131076:TBI131077 TLD131076:TLE131077 TUZ131076:TVA131077 UEV131076:UEW131077 UOR131076:UOS131077 UYN131076:UYO131077 VIJ131076:VIK131077 VSF131076:VSG131077 WCB131076:WCC131077 WLX131076:WLY131077 WVT131076:WVU131077 JH196612:JI196613 TD196612:TE196613 ACZ196612:ADA196613 AMV196612:AMW196613 AWR196612:AWS196613 BGN196612:BGO196613 BQJ196612:BQK196613 CAF196612:CAG196613 CKB196612:CKC196613 CTX196612:CTY196613 DDT196612:DDU196613 DNP196612:DNQ196613 DXL196612:DXM196613 EHH196612:EHI196613 ERD196612:ERE196613 FAZ196612:FBA196613 FKV196612:FKW196613 FUR196612:FUS196613 GEN196612:GEO196613 GOJ196612:GOK196613 GYF196612:GYG196613 HIB196612:HIC196613 HRX196612:HRY196613 IBT196612:IBU196613 ILP196612:ILQ196613 IVL196612:IVM196613 JFH196612:JFI196613 JPD196612:JPE196613 JYZ196612:JZA196613 KIV196612:KIW196613 KSR196612:KSS196613 LCN196612:LCO196613 LMJ196612:LMK196613 LWF196612:LWG196613 MGB196612:MGC196613 MPX196612:MPY196613 MZT196612:MZU196613 NJP196612:NJQ196613 NTL196612:NTM196613 ODH196612:ODI196613 OND196612:ONE196613 OWZ196612:OXA196613 PGV196612:PGW196613 PQR196612:PQS196613 QAN196612:QAO196613 QKJ196612:QKK196613 QUF196612:QUG196613 REB196612:REC196613 RNX196612:RNY196613 RXT196612:RXU196613 SHP196612:SHQ196613 SRL196612:SRM196613 TBH196612:TBI196613 TLD196612:TLE196613 TUZ196612:TVA196613 UEV196612:UEW196613 UOR196612:UOS196613 UYN196612:UYO196613 VIJ196612:VIK196613 VSF196612:VSG196613 WCB196612:WCC196613 WLX196612:WLY196613 WVT196612:WVU196613 JH262148:JI262149 TD262148:TE262149 ACZ262148:ADA262149 AMV262148:AMW262149 AWR262148:AWS262149 BGN262148:BGO262149 BQJ262148:BQK262149 CAF262148:CAG262149 CKB262148:CKC262149 CTX262148:CTY262149 DDT262148:DDU262149 DNP262148:DNQ262149 DXL262148:DXM262149 EHH262148:EHI262149 ERD262148:ERE262149 FAZ262148:FBA262149 FKV262148:FKW262149 FUR262148:FUS262149 GEN262148:GEO262149 GOJ262148:GOK262149 GYF262148:GYG262149 HIB262148:HIC262149 HRX262148:HRY262149 IBT262148:IBU262149 ILP262148:ILQ262149 IVL262148:IVM262149 JFH262148:JFI262149 JPD262148:JPE262149 JYZ262148:JZA262149 KIV262148:KIW262149 KSR262148:KSS262149 LCN262148:LCO262149 LMJ262148:LMK262149 LWF262148:LWG262149 MGB262148:MGC262149 MPX262148:MPY262149 MZT262148:MZU262149 NJP262148:NJQ262149 NTL262148:NTM262149 ODH262148:ODI262149 OND262148:ONE262149 OWZ262148:OXA262149 PGV262148:PGW262149 PQR262148:PQS262149 QAN262148:QAO262149 QKJ262148:QKK262149 QUF262148:QUG262149 REB262148:REC262149 RNX262148:RNY262149 RXT262148:RXU262149 SHP262148:SHQ262149 SRL262148:SRM262149 TBH262148:TBI262149 TLD262148:TLE262149 TUZ262148:TVA262149 UEV262148:UEW262149 UOR262148:UOS262149 UYN262148:UYO262149 VIJ262148:VIK262149 VSF262148:VSG262149 WCB262148:WCC262149 WLX262148:WLY262149 WVT262148:WVU262149 JH327684:JI327685 TD327684:TE327685 ACZ327684:ADA327685 AMV327684:AMW327685 AWR327684:AWS327685 BGN327684:BGO327685 BQJ327684:BQK327685 CAF327684:CAG327685 CKB327684:CKC327685 CTX327684:CTY327685 DDT327684:DDU327685 DNP327684:DNQ327685 DXL327684:DXM327685 EHH327684:EHI327685 ERD327684:ERE327685 FAZ327684:FBA327685 FKV327684:FKW327685 FUR327684:FUS327685 GEN327684:GEO327685 GOJ327684:GOK327685 GYF327684:GYG327685 HIB327684:HIC327685 HRX327684:HRY327685 IBT327684:IBU327685 ILP327684:ILQ327685 IVL327684:IVM327685 JFH327684:JFI327685 JPD327684:JPE327685 JYZ327684:JZA327685 KIV327684:KIW327685 KSR327684:KSS327685 LCN327684:LCO327685 LMJ327684:LMK327685 LWF327684:LWG327685 MGB327684:MGC327685 MPX327684:MPY327685 MZT327684:MZU327685 NJP327684:NJQ327685 NTL327684:NTM327685 ODH327684:ODI327685 OND327684:ONE327685 OWZ327684:OXA327685 PGV327684:PGW327685 PQR327684:PQS327685 QAN327684:QAO327685 QKJ327684:QKK327685 QUF327684:QUG327685 REB327684:REC327685 RNX327684:RNY327685 RXT327684:RXU327685 SHP327684:SHQ327685 SRL327684:SRM327685 TBH327684:TBI327685 TLD327684:TLE327685 TUZ327684:TVA327685 UEV327684:UEW327685 UOR327684:UOS327685 UYN327684:UYO327685 VIJ327684:VIK327685 VSF327684:VSG327685 WCB327684:WCC327685 WLX327684:WLY327685 WVT327684:WVU327685 JH393220:JI393221 TD393220:TE393221 ACZ393220:ADA393221 AMV393220:AMW393221 AWR393220:AWS393221 BGN393220:BGO393221 BQJ393220:BQK393221 CAF393220:CAG393221 CKB393220:CKC393221 CTX393220:CTY393221 DDT393220:DDU393221 DNP393220:DNQ393221 DXL393220:DXM393221 EHH393220:EHI393221 ERD393220:ERE393221 FAZ393220:FBA393221 FKV393220:FKW393221 FUR393220:FUS393221 GEN393220:GEO393221 GOJ393220:GOK393221 GYF393220:GYG393221 HIB393220:HIC393221 HRX393220:HRY393221 IBT393220:IBU393221 ILP393220:ILQ393221 IVL393220:IVM393221 JFH393220:JFI393221 JPD393220:JPE393221 JYZ393220:JZA393221 KIV393220:KIW393221 KSR393220:KSS393221 LCN393220:LCO393221 LMJ393220:LMK393221 LWF393220:LWG393221 MGB393220:MGC393221 MPX393220:MPY393221 MZT393220:MZU393221 NJP393220:NJQ393221 NTL393220:NTM393221 ODH393220:ODI393221 OND393220:ONE393221 OWZ393220:OXA393221 PGV393220:PGW393221 PQR393220:PQS393221 QAN393220:QAO393221 QKJ393220:QKK393221 QUF393220:QUG393221 REB393220:REC393221 RNX393220:RNY393221 RXT393220:RXU393221 SHP393220:SHQ393221 SRL393220:SRM393221 TBH393220:TBI393221 TLD393220:TLE393221 TUZ393220:TVA393221 UEV393220:UEW393221 UOR393220:UOS393221 UYN393220:UYO393221 VIJ393220:VIK393221 VSF393220:VSG393221 WCB393220:WCC393221 WLX393220:WLY393221 WVT393220:WVU393221 JH458756:JI458757 TD458756:TE458757 ACZ458756:ADA458757 AMV458756:AMW458757 AWR458756:AWS458757 BGN458756:BGO458757 BQJ458756:BQK458757 CAF458756:CAG458757 CKB458756:CKC458757 CTX458756:CTY458757 DDT458756:DDU458757 DNP458756:DNQ458757 DXL458756:DXM458757 EHH458756:EHI458757 ERD458756:ERE458757 FAZ458756:FBA458757 FKV458756:FKW458757 FUR458756:FUS458757 GEN458756:GEO458757 GOJ458756:GOK458757 GYF458756:GYG458757 HIB458756:HIC458757 HRX458756:HRY458757 IBT458756:IBU458757 ILP458756:ILQ458757 IVL458756:IVM458757 JFH458756:JFI458757 JPD458756:JPE458757 JYZ458756:JZA458757 KIV458756:KIW458757 KSR458756:KSS458757 LCN458756:LCO458757 LMJ458756:LMK458757 LWF458756:LWG458757 MGB458756:MGC458757 MPX458756:MPY458757 MZT458756:MZU458757 NJP458756:NJQ458757 NTL458756:NTM458757 ODH458756:ODI458757 OND458756:ONE458757 OWZ458756:OXA458757 PGV458756:PGW458757 PQR458756:PQS458757 QAN458756:QAO458757 QKJ458756:QKK458757 QUF458756:QUG458757 REB458756:REC458757 RNX458756:RNY458757 RXT458756:RXU458757 SHP458756:SHQ458757 SRL458756:SRM458757 TBH458756:TBI458757 TLD458756:TLE458757 TUZ458756:TVA458757 UEV458756:UEW458757 UOR458756:UOS458757 UYN458756:UYO458757 VIJ458756:VIK458757 VSF458756:VSG458757 WCB458756:WCC458757 WLX458756:WLY458757 WVT458756:WVU458757 JH524292:JI524293 TD524292:TE524293 ACZ524292:ADA524293 AMV524292:AMW524293 AWR524292:AWS524293 BGN524292:BGO524293 BQJ524292:BQK524293 CAF524292:CAG524293 CKB524292:CKC524293 CTX524292:CTY524293 DDT524292:DDU524293 DNP524292:DNQ524293 DXL524292:DXM524293 EHH524292:EHI524293 ERD524292:ERE524293 FAZ524292:FBA524293 FKV524292:FKW524293 FUR524292:FUS524293 GEN524292:GEO524293 GOJ524292:GOK524293 GYF524292:GYG524293 HIB524292:HIC524293 HRX524292:HRY524293 IBT524292:IBU524293 ILP524292:ILQ524293 IVL524292:IVM524293 JFH524292:JFI524293 JPD524292:JPE524293 JYZ524292:JZA524293 KIV524292:KIW524293 KSR524292:KSS524293 LCN524292:LCO524293 LMJ524292:LMK524293 LWF524292:LWG524293 MGB524292:MGC524293 MPX524292:MPY524293 MZT524292:MZU524293 NJP524292:NJQ524293 NTL524292:NTM524293 ODH524292:ODI524293 OND524292:ONE524293 OWZ524292:OXA524293 PGV524292:PGW524293 PQR524292:PQS524293 QAN524292:QAO524293 QKJ524292:QKK524293 QUF524292:QUG524293 REB524292:REC524293 RNX524292:RNY524293 RXT524292:RXU524293 SHP524292:SHQ524293 SRL524292:SRM524293 TBH524292:TBI524293 TLD524292:TLE524293 TUZ524292:TVA524293 UEV524292:UEW524293 UOR524292:UOS524293 UYN524292:UYO524293 VIJ524292:VIK524293 VSF524292:VSG524293 WCB524292:WCC524293 WLX524292:WLY524293 WVT524292:WVU524293 JH589828:JI589829 TD589828:TE589829 ACZ589828:ADA589829 AMV589828:AMW589829 AWR589828:AWS589829 BGN589828:BGO589829 BQJ589828:BQK589829 CAF589828:CAG589829 CKB589828:CKC589829 CTX589828:CTY589829 DDT589828:DDU589829 DNP589828:DNQ589829 DXL589828:DXM589829 EHH589828:EHI589829 ERD589828:ERE589829 FAZ589828:FBA589829 FKV589828:FKW589829 FUR589828:FUS589829 GEN589828:GEO589829 GOJ589828:GOK589829 GYF589828:GYG589829 HIB589828:HIC589829 HRX589828:HRY589829 IBT589828:IBU589829 ILP589828:ILQ589829 IVL589828:IVM589829 JFH589828:JFI589829 JPD589828:JPE589829 JYZ589828:JZA589829 KIV589828:KIW589829 KSR589828:KSS589829 LCN589828:LCO589829 LMJ589828:LMK589829 LWF589828:LWG589829 MGB589828:MGC589829 MPX589828:MPY589829 MZT589828:MZU589829 NJP589828:NJQ589829 NTL589828:NTM589829 ODH589828:ODI589829 OND589828:ONE589829 OWZ589828:OXA589829 PGV589828:PGW589829 PQR589828:PQS589829 QAN589828:QAO589829 QKJ589828:QKK589829 QUF589828:QUG589829 REB589828:REC589829 RNX589828:RNY589829 RXT589828:RXU589829 SHP589828:SHQ589829 SRL589828:SRM589829 TBH589828:TBI589829 TLD589828:TLE589829 TUZ589828:TVA589829 UEV589828:UEW589829 UOR589828:UOS589829 UYN589828:UYO589829 VIJ589828:VIK589829 VSF589828:VSG589829 WCB589828:WCC589829 WLX589828:WLY589829 WVT589828:WVU589829 JH655364:JI655365 TD655364:TE655365 ACZ655364:ADA655365 AMV655364:AMW655365 AWR655364:AWS655365 BGN655364:BGO655365 BQJ655364:BQK655365 CAF655364:CAG655365 CKB655364:CKC655365 CTX655364:CTY655365 DDT655364:DDU655365 DNP655364:DNQ655365 DXL655364:DXM655365 EHH655364:EHI655365 ERD655364:ERE655365 FAZ655364:FBA655365 FKV655364:FKW655365 FUR655364:FUS655365 GEN655364:GEO655365 GOJ655364:GOK655365 GYF655364:GYG655365 HIB655364:HIC655365 HRX655364:HRY655365 IBT655364:IBU655365 ILP655364:ILQ655365 IVL655364:IVM655365 JFH655364:JFI655365 JPD655364:JPE655365 JYZ655364:JZA655365 KIV655364:KIW655365 KSR655364:KSS655365 LCN655364:LCO655365 LMJ655364:LMK655365 LWF655364:LWG655365 MGB655364:MGC655365 MPX655364:MPY655365 MZT655364:MZU655365 NJP655364:NJQ655365 NTL655364:NTM655365 ODH655364:ODI655365 OND655364:ONE655365 OWZ655364:OXA655365 PGV655364:PGW655365 PQR655364:PQS655365 QAN655364:QAO655365 QKJ655364:QKK655365 QUF655364:QUG655365 REB655364:REC655365 RNX655364:RNY655365 RXT655364:RXU655365 SHP655364:SHQ655365 SRL655364:SRM655365 TBH655364:TBI655365 TLD655364:TLE655365 TUZ655364:TVA655365 UEV655364:UEW655365 UOR655364:UOS655365 UYN655364:UYO655365 VIJ655364:VIK655365 VSF655364:VSG655365 WCB655364:WCC655365 WLX655364:WLY655365 WVT655364:WVU655365 JH720900:JI720901 TD720900:TE720901 ACZ720900:ADA720901 AMV720900:AMW720901 AWR720900:AWS720901 BGN720900:BGO720901 BQJ720900:BQK720901 CAF720900:CAG720901 CKB720900:CKC720901 CTX720900:CTY720901 DDT720900:DDU720901 DNP720900:DNQ720901 DXL720900:DXM720901 EHH720900:EHI720901 ERD720900:ERE720901 FAZ720900:FBA720901 FKV720900:FKW720901 FUR720900:FUS720901 GEN720900:GEO720901 GOJ720900:GOK720901 GYF720900:GYG720901 HIB720900:HIC720901 HRX720900:HRY720901 IBT720900:IBU720901 ILP720900:ILQ720901 IVL720900:IVM720901 JFH720900:JFI720901 JPD720900:JPE720901 JYZ720900:JZA720901 KIV720900:KIW720901 KSR720900:KSS720901 LCN720900:LCO720901 LMJ720900:LMK720901 LWF720900:LWG720901 MGB720900:MGC720901 MPX720900:MPY720901 MZT720900:MZU720901 NJP720900:NJQ720901 NTL720900:NTM720901 ODH720900:ODI720901 OND720900:ONE720901 OWZ720900:OXA720901 PGV720900:PGW720901 PQR720900:PQS720901 QAN720900:QAO720901 QKJ720900:QKK720901 QUF720900:QUG720901 REB720900:REC720901 RNX720900:RNY720901 RXT720900:RXU720901 SHP720900:SHQ720901 SRL720900:SRM720901 TBH720900:TBI720901 TLD720900:TLE720901 TUZ720900:TVA720901 UEV720900:UEW720901 UOR720900:UOS720901 UYN720900:UYO720901 VIJ720900:VIK720901 VSF720900:VSG720901 WCB720900:WCC720901 WLX720900:WLY720901 WVT720900:WVU720901 JH786436:JI786437 TD786436:TE786437 ACZ786436:ADA786437 AMV786436:AMW786437 AWR786436:AWS786437 BGN786436:BGO786437 BQJ786436:BQK786437 CAF786436:CAG786437 CKB786436:CKC786437 CTX786436:CTY786437 DDT786436:DDU786437 DNP786436:DNQ786437 DXL786436:DXM786437 EHH786436:EHI786437 ERD786436:ERE786437 FAZ786436:FBA786437 FKV786436:FKW786437 FUR786436:FUS786437 GEN786436:GEO786437 GOJ786436:GOK786437 GYF786436:GYG786437 HIB786436:HIC786437 HRX786436:HRY786437 IBT786436:IBU786437 ILP786436:ILQ786437 IVL786436:IVM786437 JFH786436:JFI786437 JPD786436:JPE786437 JYZ786436:JZA786437 KIV786436:KIW786437 KSR786436:KSS786437 LCN786436:LCO786437 LMJ786436:LMK786437 LWF786436:LWG786437 MGB786436:MGC786437 MPX786436:MPY786437 MZT786436:MZU786437 NJP786436:NJQ786437 NTL786436:NTM786437 ODH786436:ODI786437 OND786436:ONE786437 OWZ786436:OXA786437 PGV786436:PGW786437 PQR786436:PQS786437 QAN786436:QAO786437 QKJ786436:QKK786437 QUF786436:QUG786437 REB786436:REC786437 RNX786436:RNY786437 RXT786436:RXU786437 SHP786436:SHQ786437 SRL786436:SRM786437 TBH786436:TBI786437 TLD786436:TLE786437 TUZ786436:TVA786437 UEV786436:UEW786437 UOR786436:UOS786437 UYN786436:UYO786437 VIJ786436:VIK786437 VSF786436:VSG786437 WCB786436:WCC786437 WLX786436:WLY786437 WVT786436:WVU786437 JH851972:JI851973 TD851972:TE851973 ACZ851972:ADA851973 AMV851972:AMW851973 AWR851972:AWS851973 BGN851972:BGO851973 BQJ851972:BQK851973 CAF851972:CAG851973 CKB851972:CKC851973 CTX851972:CTY851973 DDT851972:DDU851973 DNP851972:DNQ851973 DXL851972:DXM851973 EHH851972:EHI851973 ERD851972:ERE851973 FAZ851972:FBA851973 FKV851972:FKW851973 FUR851972:FUS851973 GEN851972:GEO851973 GOJ851972:GOK851973 GYF851972:GYG851973 HIB851972:HIC851973 HRX851972:HRY851973 IBT851972:IBU851973 ILP851972:ILQ851973 IVL851972:IVM851973 JFH851972:JFI851973 JPD851972:JPE851973 JYZ851972:JZA851973 KIV851972:KIW851973 KSR851972:KSS851973 LCN851972:LCO851973 LMJ851972:LMK851973 LWF851972:LWG851973 MGB851972:MGC851973 MPX851972:MPY851973 MZT851972:MZU851973 NJP851972:NJQ851973 NTL851972:NTM851973 ODH851972:ODI851973 OND851972:ONE851973 OWZ851972:OXA851973 PGV851972:PGW851973 PQR851972:PQS851973 QAN851972:QAO851973 QKJ851972:QKK851973 QUF851972:QUG851973 REB851972:REC851973 RNX851972:RNY851973 RXT851972:RXU851973 SHP851972:SHQ851973 SRL851972:SRM851973 TBH851972:TBI851973 TLD851972:TLE851973 TUZ851972:TVA851973 UEV851972:UEW851973 UOR851972:UOS851973 UYN851972:UYO851973 VIJ851972:VIK851973 VSF851972:VSG851973 WCB851972:WCC851973 WLX851972:WLY851973 WVT851972:WVU851973 JH917508:JI917509 TD917508:TE917509 ACZ917508:ADA917509 AMV917508:AMW917509 AWR917508:AWS917509 BGN917508:BGO917509 BQJ917508:BQK917509 CAF917508:CAG917509 CKB917508:CKC917509 CTX917508:CTY917509 DDT917508:DDU917509 DNP917508:DNQ917509 DXL917508:DXM917509 EHH917508:EHI917509 ERD917508:ERE917509 FAZ917508:FBA917509 FKV917508:FKW917509 FUR917508:FUS917509 GEN917508:GEO917509 GOJ917508:GOK917509 GYF917508:GYG917509 HIB917508:HIC917509 HRX917508:HRY917509 IBT917508:IBU917509 ILP917508:ILQ917509 IVL917508:IVM917509 JFH917508:JFI917509 JPD917508:JPE917509 JYZ917508:JZA917509 KIV917508:KIW917509 KSR917508:KSS917509 LCN917508:LCO917509 LMJ917508:LMK917509 LWF917508:LWG917509 MGB917508:MGC917509 MPX917508:MPY917509 MZT917508:MZU917509 NJP917508:NJQ917509 NTL917508:NTM917509 ODH917508:ODI917509 OND917508:ONE917509 OWZ917508:OXA917509 PGV917508:PGW917509 PQR917508:PQS917509 QAN917508:QAO917509 QKJ917508:QKK917509 QUF917508:QUG917509 REB917508:REC917509 RNX917508:RNY917509 RXT917508:RXU917509 SHP917508:SHQ917509 SRL917508:SRM917509 TBH917508:TBI917509 TLD917508:TLE917509 TUZ917508:TVA917509 UEV917508:UEW917509 UOR917508:UOS917509 UYN917508:UYO917509 VIJ917508:VIK917509 VSF917508:VSG917509 WCB917508:WCC917509 WLX917508:WLY917509 WVT917508:WVU917509 JH983044:JI983045 TD983044:TE983045 ACZ983044:ADA983045 AMV983044:AMW983045 AWR983044:AWS983045 BGN983044:BGO983045 BQJ983044:BQK983045 CAF983044:CAG983045 CKB983044:CKC983045 CTX983044:CTY983045 DDT983044:DDU983045 DNP983044:DNQ983045 DXL983044:DXM983045 EHH983044:EHI983045 ERD983044:ERE983045 FAZ983044:FBA983045 FKV983044:FKW983045 FUR983044:FUS983045 GEN983044:GEO983045 GOJ983044:GOK983045 GYF983044:GYG983045 HIB983044:HIC983045 HRX983044:HRY983045 IBT983044:IBU983045 ILP983044:ILQ983045 IVL983044:IVM983045 JFH983044:JFI983045 JPD983044:JPE983045 JYZ983044:JZA983045 KIV983044:KIW983045 KSR983044:KSS983045 LCN983044:LCO983045 LMJ983044:LMK983045 LWF983044:LWG983045 MGB983044:MGC983045 MPX983044:MPY983045 MZT983044:MZU983045 NJP983044:NJQ983045 NTL983044:NTM983045 ODH983044:ODI983045 OND983044:ONE983045 OWZ983044:OXA983045 PGV983044:PGW983045 PQR983044:PQS983045 QAN983044:QAO983045 QKJ983044:QKK983045 QUF983044:QUG983045 REB983044:REC983045 RNX983044:RNY983045 RXT983044:RXU983045 SHP983044:SHQ983045 SRL983044:SRM983045 TBH983044:TBI983045 TLD983044:TLE983045 TUZ983044:TVA983045 UEV983044:UEW983045 UOR983044:UOS983045 UYN983044:UYO983045 VIJ983044:VIK983045 VSF983044:VSG983045 WCB983044:WCC983045 WLX983044:WLY983045 WVT983044:WVU983045 WVQ983044:WVR983045 JE65534:JF65535 TA65534:TB65535 ACW65534:ACX65535 AMS65534:AMT65535 AWO65534:AWP65535 BGK65534:BGL65535 BQG65534:BQH65535 CAC65534:CAD65535 CJY65534:CJZ65535 CTU65534:CTV65535 DDQ65534:DDR65535 DNM65534:DNN65535 DXI65534:DXJ65535 EHE65534:EHF65535 ERA65534:ERB65535 FAW65534:FAX65535 FKS65534:FKT65535 FUO65534:FUP65535 GEK65534:GEL65535 GOG65534:GOH65535 GYC65534:GYD65535 HHY65534:HHZ65535 HRU65534:HRV65535 IBQ65534:IBR65535 ILM65534:ILN65535 IVI65534:IVJ65535 JFE65534:JFF65535 JPA65534:JPB65535 JYW65534:JYX65535 KIS65534:KIT65535 KSO65534:KSP65535 LCK65534:LCL65535 LMG65534:LMH65535 LWC65534:LWD65535 MFY65534:MFZ65535 MPU65534:MPV65535 MZQ65534:MZR65535 NJM65534:NJN65535 NTI65534:NTJ65535 ODE65534:ODF65535 ONA65534:ONB65535 OWW65534:OWX65535 PGS65534:PGT65535 PQO65534:PQP65535 QAK65534:QAL65535 QKG65534:QKH65535 QUC65534:QUD65535 RDY65534:RDZ65535 RNU65534:RNV65535 RXQ65534:RXR65535 SHM65534:SHN65535 SRI65534:SRJ65535 TBE65534:TBF65535 TLA65534:TLB65535 TUW65534:TUX65535 UES65534:UET65535 UOO65534:UOP65535 UYK65534:UYL65535 VIG65534:VIH65535 VSC65534:VSD65535 WBY65534:WBZ65535 WLU65534:WLV65535 WVQ65534:WVR65535 JE131070:JF131071 TA131070:TB131071 ACW131070:ACX131071 AMS131070:AMT131071 AWO131070:AWP131071 BGK131070:BGL131071 BQG131070:BQH131071 CAC131070:CAD131071 CJY131070:CJZ131071 CTU131070:CTV131071 DDQ131070:DDR131071 DNM131070:DNN131071 DXI131070:DXJ131071 EHE131070:EHF131071 ERA131070:ERB131071 FAW131070:FAX131071 FKS131070:FKT131071 FUO131070:FUP131071 GEK131070:GEL131071 GOG131070:GOH131071 GYC131070:GYD131071 HHY131070:HHZ131071 HRU131070:HRV131071 IBQ131070:IBR131071 ILM131070:ILN131071 IVI131070:IVJ131071 JFE131070:JFF131071 JPA131070:JPB131071 JYW131070:JYX131071 KIS131070:KIT131071 KSO131070:KSP131071 LCK131070:LCL131071 LMG131070:LMH131071 LWC131070:LWD131071 MFY131070:MFZ131071 MPU131070:MPV131071 MZQ131070:MZR131071 NJM131070:NJN131071 NTI131070:NTJ131071 ODE131070:ODF131071 ONA131070:ONB131071 OWW131070:OWX131071 PGS131070:PGT131071 PQO131070:PQP131071 QAK131070:QAL131071 QKG131070:QKH131071 QUC131070:QUD131071 RDY131070:RDZ131071 RNU131070:RNV131071 RXQ131070:RXR131071 SHM131070:SHN131071 SRI131070:SRJ131071 TBE131070:TBF131071 TLA131070:TLB131071 TUW131070:TUX131071 UES131070:UET131071 UOO131070:UOP131071 UYK131070:UYL131071 VIG131070:VIH131071 VSC131070:VSD131071 WBY131070:WBZ131071 WLU131070:WLV131071 WVQ131070:WVR131071 JE196606:JF196607 TA196606:TB196607 ACW196606:ACX196607 AMS196606:AMT196607 AWO196606:AWP196607 BGK196606:BGL196607 BQG196606:BQH196607 CAC196606:CAD196607 CJY196606:CJZ196607 CTU196606:CTV196607 DDQ196606:DDR196607 DNM196606:DNN196607 DXI196606:DXJ196607 EHE196606:EHF196607 ERA196606:ERB196607 FAW196606:FAX196607 FKS196606:FKT196607 FUO196606:FUP196607 GEK196606:GEL196607 GOG196606:GOH196607 GYC196606:GYD196607 HHY196606:HHZ196607 HRU196606:HRV196607 IBQ196606:IBR196607 ILM196606:ILN196607 IVI196606:IVJ196607 JFE196606:JFF196607 JPA196606:JPB196607 JYW196606:JYX196607 KIS196606:KIT196607 KSO196606:KSP196607 LCK196606:LCL196607 LMG196606:LMH196607 LWC196606:LWD196607 MFY196606:MFZ196607 MPU196606:MPV196607 MZQ196606:MZR196607 NJM196606:NJN196607 NTI196606:NTJ196607 ODE196606:ODF196607 ONA196606:ONB196607 OWW196606:OWX196607 PGS196606:PGT196607 PQO196606:PQP196607 QAK196606:QAL196607 QKG196606:QKH196607 QUC196606:QUD196607 RDY196606:RDZ196607 RNU196606:RNV196607 RXQ196606:RXR196607 SHM196606:SHN196607 SRI196606:SRJ196607 TBE196606:TBF196607 TLA196606:TLB196607 TUW196606:TUX196607 UES196606:UET196607 UOO196606:UOP196607 UYK196606:UYL196607 VIG196606:VIH196607 VSC196606:VSD196607 WBY196606:WBZ196607 WLU196606:WLV196607 WVQ196606:WVR196607 JE262142:JF262143 TA262142:TB262143 ACW262142:ACX262143 AMS262142:AMT262143 AWO262142:AWP262143 BGK262142:BGL262143 BQG262142:BQH262143 CAC262142:CAD262143 CJY262142:CJZ262143 CTU262142:CTV262143 DDQ262142:DDR262143 DNM262142:DNN262143 DXI262142:DXJ262143 EHE262142:EHF262143 ERA262142:ERB262143 FAW262142:FAX262143 FKS262142:FKT262143 FUO262142:FUP262143 GEK262142:GEL262143 GOG262142:GOH262143 GYC262142:GYD262143 HHY262142:HHZ262143 HRU262142:HRV262143 IBQ262142:IBR262143 ILM262142:ILN262143 IVI262142:IVJ262143 JFE262142:JFF262143 JPA262142:JPB262143 JYW262142:JYX262143 KIS262142:KIT262143 KSO262142:KSP262143 LCK262142:LCL262143 LMG262142:LMH262143 LWC262142:LWD262143 MFY262142:MFZ262143 MPU262142:MPV262143 MZQ262142:MZR262143 NJM262142:NJN262143 NTI262142:NTJ262143 ODE262142:ODF262143 ONA262142:ONB262143 OWW262142:OWX262143 PGS262142:PGT262143 PQO262142:PQP262143 QAK262142:QAL262143 QKG262142:QKH262143 QUC262142:QUD262143 RDY262142:RDZ262143 RNU262142:RNV262143 RXQ262142:RXR262143 SHM262142:SHN262143 SRI262142:SRJ262143 TBE262142:TBF262143 TLA262142:TLB262143 TUW262142:TUX262143 UES262142:UET262143 UOO262142:UOP262143 UYK262142:UYL262143 VIG262142:VIH262143 VSC262142:VSD262143 WBY262142:WBZ262143 WLU262142:WLV262143 WVQ262142:WVR262143 JE327678:JF327679 TA327678:TB327679 ACW327678:ACX327679 AMS327678:AMT327679 AWO327678:AWP327679 BGK327678:BGL327679 BQG327678:BQH327679 CAC327678:CAD327679 CJY327678:CJZ327679 CTU327678:CTV327679 DDQ327678:DDR327679 DNM327678:DNN327679 DXI327678:DXJ327679 EHE327678:EHF327679 ERA327678:ERB327679 FAW327678:FAX327679 FKS327678:FKT327679 FUO327678:FUP327679 GEK327678:GEL327679 GOG327678:GOH327679 GYC327678:GYD327679 HHY327678:HHZ327679 HRU327678:HRV327679 IBQ327678:IBR327679 ILM327678:ILN327679 IVI327678:IVJ327679 JFE327678:JFF327679 JPA327678:JPB327679 JYW327678:JYX327679 KIS327678:KIT327679 KSO327678:KSP327679 LCK327678:LCL327679 LMG327678:LMH327679 LWC327678:LWD327679 MFY327678:MFZ327679 MPU327678:MPV327679 MZQ327678:MZR327679 NJM327678:NJN327679 NTI327678:NTJ327679 ODE327678:ODF327679 ONA327678:ONB327679 OWW327678:OWX327679 PGS327678:PGT327679 PQO327678:PQP327679 QAK327678:QAL327679 QKG327678:QKH327679 QUC327678:QUD327679 RDY327678:RDZ327679 RNU327678:RNV327679 RXQ327678:RXR327679 SHM327678:SHN327679 SRI327678:SRJ327679 TBE327678:TBF327679 TLA327678:TLB327679 TUW327678:TUX327679 UES327678:UET327679 UOO327678:UOP327679 UYK327678:UYL327679 VIG327678:VIH327679 VSC327678:VSD327679 WBY327678:WBZ327679 WLU327678:WLV327679 WVQ327678:WVR327679 JE393214:JF393215 TA393214:TB393215 ACW393214:ACX393215 AMS393214:AMT393215 AWO393214:AWP393215 BGK393214:BGL393215 BQG393214:BQH393215 CAC393214:CAD393215 CJY393214:CJZ393215 CTU393214:CTV393215 DDQ393214:DDR393215 DNM393214:DNN393215 DXI393214:DXJ393215 EHE393214:EHF393215 ERA393214:ERB393215 FAW393214:FAX393215 FKS393214:FKT393215 FUO393214:FUP393215 GEK393214:GEL393215 GOG393214:GOH393215 GYC393214:GYD393215 HHY393214:HHZ393215 HRU393214:HRV393215 IBQ393214:IBR393215 ILM393214:ILN393215 IVI393214:IVJ393215 JFE393214:JFF393215 JPA393214:JPB393215 JYW393214:JYX393215 KIS393214:KIT393215 KSO393214:KSP393215 LCK393214:LCL393215 LMG393214:LMH393215 LWC393214:LWD393215 MFY393214:MFZ393215 MPU393214:MPV393215 MZQ393214:MZR393215 NJM393214:NJN393215 NTI393214:NTJ393215 ODE393214:ODF393215 ONA393214:ONB393215 OWW393214:OWX393215 PGS393214:PGT393215 PQO393214:PQP393215 QAK393214:QAL393215 QKG393214:QKH393215 QUC393214:QUD393215 RDY393214:RDZ393215 RNU393214:RNV393215 RXQ393214:RXR393215 SHM393214:SHN393215 SRI393214:SRJ393215 TBE393214:TBF393215 TLA393214:TLB393215 TUW393214:TUX393215 UES393214:UET393215 UOO393214:UOP393215 UYK393214:UYL393215 VIG393214:VIH393215 VSC393214:VSD393215 WBY393214:WBZ393215 WLU393214:WLV393215 WVQ393214:WVR393215 JE458750:JF458751 TA458750:TB458751 ACW458750:ACX458751 AMS458750:AMT458751 AWO458750:AWP458751 BGK458750:BGL458751 BQG458750:BQH458751 CAC458750:CAD458751 CJY458750:CJZ458751 CTU458750:CTV458751 DDQ458750:DDR458751 DNM458750:DNN458751 DXI458750:DXJ458751 EHE458750:EHF458751 ERA458750:ERB458751 FAW458750:FAX458751 FKS458750:FKT458751 FUO458750:FUP458751 GEK458750:GEL458751 GOG458750:GOH458751 GYC458750:GYD458751 HHY458750:HHZ458751 HRU458750:HRV458751 IBQ458750:IBR458751 ILM458750:ILN458751 IVI458750:IVJ458751 JFE458750:JFF458751 JPA458750:JPB458751 JYW458750:JYX458751 KIS458750:KIT458751 KSO458750:KSP458751 LCK458750:LCL458751 LMG458750:LMH458751 LWC458750:LWD458751 MFY458750:MFZ458751 MPU458750:MPV458751 MZQ458750:MZR458751 NJM458750:NJN458751 NTI458750:NTJ458751 ODE458750:ODF458751 ONA458750:ONB458751 OWW458750:OWX458751 PGS458750:PGT458751 PQO458750:PQP458751 QAK458750:QAL458751 QKG458750:QKH458751 QUC458750:QUD458751 RDY458750:RDZ458751 RNU458750:RNV458751 RXQ458750:RXR458751 SHM458750:SHN458751 SRI458750:SRJ458751 TBE458750:TBF458751 TLA458750:TLB458751 TUW458750:TUX458751 UES458750:UET458751 UOO458750:UOP458751 UYK458750:UYL458751 VIG458750:VIH458751 VSC458750:VSD458751 WBY458750:WBZ458751 WLU458750:WLV458751 WVQ458750:WVR458751 JE524286:JF524287 TA524286:TB524287 ACW524286:ACX524287 AMS524286:AMT524287 AWO524286:AWP524287 BGK524286:BGL524287 BQG524286:BQH524287 CAC524286:CAD524287 CJY524286:CJZ524287 CTU524286:CTV524287 DDQ524286:DDR524287 DNM524286:DNN524287 DXI524286:DXJ524287 EHE524286:EHF524287 ERA524286:ERB524287 FAW524286:FAX524287 FKS524286:FKT524287 FUO524286:FUP524287 GEK524286:GEL524287 GOG524286:GOH524287 GYC524286:GYD524287 HHY524286:HHZ524287 HRU524286:HRV524287 IBQ524286:IBR524287 ILM524286:ILN524287 IVI524286:IVJ524287 JFE524286:JFF524287 JPA524286:JPB524287 JYW524286:JYX524287 KIS524286:KIT524287 KSO524286:KSP524287 LCK524286:LCL524287 LMG524286:LMH524287 LWC524286:LWD524287 MFY524286:MFZ524287 MPU524286:MPV524287 MZQ524286:MZR524287 NJM524286:NJN524287 NTI524286:NTJ524287 ODE524286:ODF524287 ONA524286:ONB524287 OWW524286:OWX524287 PGS524286:PGT524287 PQO524286:PQP524287 QAK524286:QAL524287 QKG524286:QKH524287 QUC524286:QUD524287 RDY524286:RDZ524287 RNU524286:RNV524287 RXQ524286:RXR524287 SHM524286:SHN524287 SRI524286:SRJ524287 TBE524286:TBF524287 TLA524286:TLB524287 TUW524286:TUX524287 UES524286:UET524287 UOO524286:UOP524287 UYK524286:UYL524287 VIG524286:VIH524287 VSC524286:VSD524287 WBY524286:WBZ524287 WLU524286:WLV524287 WVQ524286:WVR524287 JE589822:JF589823 TA589822:TB589823 ACW589822:ACX589823 AMS589822:AMT589823 AWO589822:AWP589823 BGK589822:BGL589823 BQG589822:BQH589823 CAC589822:CAD589823 CJY589822:CJZ589823 CTU589822:CTV589823 DDQ589822:DDR589823 DNM589822:DNN589823 DXI589822:DXJ589823 EHE589822:EHF589823 ERA589822:ERB589823 FAW589822:FAX589823 FKS589822:FKT589823 FUO589822:FUP589823 GEK589822:GEL589823 GOG589822:GOH589823 GYC589822:GYD589823 HHY589822:HHZ589823 HRU589822:HRV589823 IBQ589822:IBR589823 ILM589822:ILN589823 IVI589822:IVJ589823 JFE589822:JFF589823 JPA589822:JPB589823 JYW589822:JYX589823 KIS589822:KIT589823 KSO589822:KSP589823 LCK589822:LCL589823 LMG589822:LMH589823 LWC589822:LWD589823 MFY589822:MFZ589823 MPU589822:MPV589823 MZQ589822:MZR589823 NJM589822:NJN589823 NTI589822:NTJ589823 ODE589822:ODF589823 ONA589822:ONB589823 OWW589822:OWX589823 PGS589822:PGT589823 PQO589822:PQP589823 QAK589822:QAL589823 QKG589822:QKH589823 QUC589822:QUD589823 RDY589822:RDZ589823 RNU589822:RNV589823 RXQ589822:RXR589823 SHM589822:SHN589823 SRI589822:SRJ589823 TBE589822:TBF589823 TLA589822:TLB589823 TUW589822:TUX589823 UES589822:UET589823 UOO589822:UOP589823 UYK589822:UYL589823 VIG589822:VIH589823 VSC589822:VSD589823 WBY589822:WBZ589823 WLU589822:WLV589823 WVQ589822:WVR589823 JE655358:JF655359 TA655358:TB655359 ACW655358:ACX655359 AMS655358:AMT655359 AWO655358:AWP655359 BGK655358:BGL655359 BQG655358:BQH655359 CAC655358:CAD655359 CJY655358:CJZ655359 CTU655358:CTV655359 DDQ655358:DDR655359 DNM655358:DNN655359 DXI655358:DXJ655359 EHE655358:EHF655359 ERA655358:ERB655359 FAW655358:FAX655359 FKS655358:FKT655359 FUO655358:FUP655359 GEK655358:GEL655359 GOG655358:GOH655359 GYC655358:GYD655359 HHY655358:HHZ655359 HRU655358:HRV655359 IBQ655358:IBR655359 ILM655358:ILN655359 IVI655358:IVJ655359 JFE655358:JFF655359 JPA655358:JPB655359 JYW655358:JYX655359 KIS655358:KIT655359 KSO655358:KSP655359 LCK655358:LCL655359 LMG655358:LMH655359 LWC655358:LWD655359 MFY655358:MFZ655359 MPU655358:MPV655359 MZQ655358:MZR655359 NJM655358:NJN655359 NTI655358:NTJ655359 ODE655358:ODF655359 ONA655358:ONB655359 OWW655358:OWX655359 PGS655358:PGT655359 PQO655358:PQP655359 QAK655358:QAL655359 QKG655358:QKH655359 QUC655358:QUD655359 RDY655358:RDZ655359 RNU655358:RNV655359 RXQ655358:RXR655359 SHM655358:SHN655359 SRI655358:SRJ655359 TBE655358:TBF655359 TLA655358:TLB655359 TUW655358:TUX655359 UES655358:UET655359 UOO655358:UOP655359 UYK655358:UYL655359 VIG655358:VIH655359 VSC655358:VSD655359 WBY655358:WBZ655359 WLU655358:WLV655359 WVQ655358:WVR655359 JE720894:JF720895 TA720894:TB720895 ACW720894:ACX720895 AMS720894:AMT720895 AWO720894:AWP720895 BGK720894:BGL720895 BQG720894:BQH720895 CAC720894:CAD720895 CJY720894:CJZ720895 CTU720894:CTV720895 DDQ720894:DDR720895 DNM720894:DNN720895 DXI720894:DXJ720895 EHE720894:EHF720895 ERA720894:ERB720895 FAW720894:FAX720895 FKS720894:FKT720895 FUO720894:FUP720895 GEK720894:GEL720895 GOG720894:GOH720895 GYC720894:GYD720895 HHY720894:HHZ720895 HRU720894:HRV720895 IBQ720894:IBR720895 ILM720894:ILN720895 IVI720894:IVJ720895 JFE720894:JFF720895 JPA720894:JPB720895 JYW720894:JYX720895 KIS720894:KIT720895 KSO720894:KSP720895 LCK720894:LCL720895 LMG720894:LMH720895 LWC720894:LWD720895 MFY720894:MFZ720895 MPU720894:MPV720895 MZQ720894:MZR720895 NJM720894:NJN720895 NTI720894:NTJ720895 ODE720894:ODF720895 ONA720894:ONB720895 OWW720894:OWX720895 PGS720894:PGT720895 PQO720894:PQP720895 QAK720894:QAL720895 QKG720894:QKH720895 QUC720894:QUD720895 RDY720894:RDZ720895 RNU720894:RNV720895 RXQ720894:RXR720895 SHM720894:SHN720895 SRI720894:SRJ720895 TBE720894:TBF720895 TLA720894:TLB720895 TUW720894:TUX720895 UES720894:UET720895 UOO720894:UOP720895 UYK720894:UYL720895 VIG720894:VIH720895 VSC720894:VSD720895 WBY720894:WBZ720895 WLU720894:WLV720895 WVQ720894:WVR720895 JE786430:JF786431 TA786430:TB786431 ACW786430:ACX786431 AMS786430:AMT786431 AWO786430:AWP786431 BGK786430:BGL786431 BQG786430:BQH786431 CAC786430:CAD786431 CJY786430:CJZ786431 CTU786430:CTV786431 DDQ786430:DDR786431 DNM786430:DNN786431 DXI786430:DXJ786431 EHE786430:EHF786431 ERA786430:ERB786431 FAW786430:FAX786431 FKS786430:FKT786431 FUO786430:FUP786431 GEK786430:GEL786431 GOG786430:GOH786431 GYC786430:GYD786431 HHY786430:HHZ786431 HRU786430:HRV786431 IBQ786430:IBR786431 ILM786430:ILN786431 IVI786430:IVJ786431 JFE786430:JFF786431 JPA786430:JPB786431 JYW786430:JYX786431 KIS786430:KIT786431 KSO786430:KSP786431 LCK786430:LCL786431 LMG786430:LMH786431 LWC786430:LWD786431 MFY786430:MFZ786431 MPU786430:MPV786431 MZQ786430:MZR786431 NJM786430:NJN786431 NTI786430:NTJ786431 ODE786430:ODF786431 ONA786430:ONB786431 OWW786430:OWX786431 PGS786430:PGT786431 PQO786430:PQP786431 QAK786430:QAL786431 QKG786430:QKH786431 QUC786430:QUD786431 RDY786430:RDZ786431 RNU786430:RNV786431 RXQ786430:RXR786431 SHM786430:SHN786431 SRI786430:SRJ786431 TBE786430:TBF786431 TLA786430:TLB786431 TUW786430:TUX786431 UES786430:UET786431 UOO786430:UOP786431 UYK786430:UYL786431 VIG786430:VIH786431 VSC786430:VSD786431 WBY786430:WBZ786431 WLU786430:WLV786431 WVQ786430:WVR786431 JE851966:JF851967 TA851966:TB851967 ACW851966:ACX851967 AMS851966:AMT851967 AWO851966:AWP851967 BGK851966:BGL851967 BQG851966:BQH851967 CAC851966:CAD851967 CJY851966:CJZ851967 CTU851966:CTV851967 DDQ851966:DDR851967 DNM851966:DNN851967 DXI851966:DXJ851967 EHE851966:EHF851967 ERA851966:ERB851967 FAW851966:FAX851967 FKS851966:FKT851967 FUO851966:FUP851967 GEK851966:GEL851967 GOG851966:GOH851967 GYC851966:GYD851967 HHY851966:HHZ851967 HRU851966:HRV851967 IBQ851966:IBR851967 ILM851966:ILN851967 IVI851966:IVJ851967 JFE851966:JFF851967 JPA851966:JPB851967 JYW851966:JYX851967 KIS851966:KIT851967 KSO851966:KSP851967 LCK851966:LCL851967 LMG851966:LMH851967 LWC851966:LWD851967 MFY851966:MFZ851967 MPU851966:MPV851967 MZQ851966:MZR851967 NJM851966:NJN851967 NTI851966:NTJ851967 ODE851966:ODF851967 ONA851966:ONB851967 OWW851966:OWX851967 PGS851966:PGT851967 PQO851966:PQP851967 QAK851966:QAL851967 QKG851966:QKH851967 QUC851966:QUD851967 RDY851966:RDZ851967 RNU851966:RNV851967 RXQ851966:RXR851967 SHM851966:SHN851967 SRI851966:SRJ851967 TBE851966:TBF851967 TLA851966:TLB851967 TUW851966:TUX851967 UES851966:UET851967 UOO851966:UOP851967 UYK851966:UYL851967 VIG851966:VIH851967 VSC851966:VSD851967 WBY851966:WBZ851967 WLU851966:WLV851967 WVQ851966:WVR851967 JE917502:JF917503 TA917502:TB917503 ACW917502:ACX917503 AMS917502:AMT917503 AWO917502:AWP917503 BGK917502:BGL917503 BQG917502:BQH917503 CAC917502:CAD917503 CJY917502:CJZ917503 CTU917502:CTV917503 DDQ917502:DDR917503 DNM917502:DNN917503 DXI917502:DXJ917503 EHE917502:EHF917503 ERA917502:ERB917503 FAW917502:FAX917503 FKS917502:FKT917503 FUO917502:FUP917503 GEK917502:GEL917503 GOG917502:GOH917503 GYC917502:GYD917503 HHY917502:HHZ917503 HRU917502:HRV917503 IBQ917502:IBR917503 ILM917502:ILN917503 IVI917502:IVJ917503 JFE917502:JFF917503 JPA917502:JPB917503 JYW917502:JYX917503 KIS917502:KIT917503 KSO917502:KSP917503 LCK917502:LCL917503 LMG917502:LMH917503 LWC917502:LWD917503 MFY917502:MFZ917503 MPU917502:MPV917503 MZQ917502:MZR917503 NJM917502:NJN917503 NTI917502:NTJ917503 ODE917502:ODF917503 ONA917502:ONB917503 OWW917502:OWX917503 PGS917502:PGT917503 PQO917502:PQP917503 QAK917502:QAL917503 QKG917502:QKH917503 QUC917502:QUD917503 RDY917502:RDZ917503 RNU917502:RNV917503 RXQ917502:RXR917503 SHM917502:SHN917503 SRI917502:SRJ917503 TBE917502:TBF917503 TLA917502:TLB917503 TUW917502:TUX917503 UES917502:UET917503 UOO917502:UOP917503 UYK917502:UYL917503 VIG917502:VIH917503 VSC917502:VSD917503 WBY917502:WBZ917503 WLU917502:WLV917503 WVQ917502:WVR917503 JE983038:JF983039 TA983038:TB983039 ACW983038:ACX983039 AMS983038:AMT983039 AWO983038:AWP983039 BGK983038:BGL983039 BQG983038:BQH983039 CAC983038:CAD983039 CJY983038:CJZ983039 CTU983038:CTV983039 DDQ983038:DDR983039 DNM983038:DNN983039 DXI983038:DXJ983039 EHE983038:EHF983039 ERA983038:ERB983039 FAW983038:FAX983039 FKS983038:FKT983039 FUO983038:FUP983039 GEK983038:GEL983039 GOG983038:GOH983039 GYC983038:GYD983039 HHY983038:HHZ983039 HRU983038:HRV983039 IBQ983038:IBR983039 ILM983038:ILN983039 IVI983038:IVJ983039 JFE983038:JFF983039 JPA983038:JPB983039 JYW983038:JYX983039 KIS983038:KIT983039 KSO983038:KSP983039 LCK983038:LCL983039 LMG983038:LMH983039 LWC983038:LWD983039 MFY983038:MFZ983039 MPU983038:MPV983039 MZQ983038:MZR983039 NJM983038:NJN983039 NTI983038:NTJ983039 ODE983038:ODF983039 ONA983038:ONB983039 OWW983038:OWX983039 PGS983038:PGT983039 PQO983038:PQP983039 QAK983038:QAL983039 QKG983038:QKH983039 QUC983038:QUD983039 RDY983038:RDZ983039 RNU983038:RNV983039 RXQ983038:RXR983039 SHM983038:SHN983039 SRI983038:SRJ983039 TBE983038:TBF983039 TLA983038:TLB983039 TUW983038:TUX983039 UES983038:UET983039 UOO983038:UOP983039 UYK983038:UYL983039 VIG983038:VIH983039 VSC983038:VSD983039 WBY983038:WBZ983039 WLU983038:WLV983039 WVQ983038:WVR983039 JH65534:JI65535 TD65534:TE65535 ACZ65534:ADA65535 AMV65534:AMW65535 AWR65534:AWS65535 BGN65534:BGO65535 BQJ65534:BQK65535 CAF65534:CAG65535 CKB65534:CKC65535 CTX65534:CTY65535 DDT65534:DDU65535 DNP65534:DNQ65535 DXL65534:DXM65535 EHH65534:EHI65535 ERD65534:ERE65535 FAZ65534:FBA65535 FKV65534:FKW65535 FUR65534:FUS65535 GEN65534:GEO65535 GOJ65534:GOK65535 GYF65534:GYG65535 HIB65534:HIC65535 HRX65534:HRY65535 IBT65534:IBU65535 ILP65534:ILQ65535 IVL65534:IVM65535 JFH65534:JFI65535 JPD65534:JPE65535 JYZ65534:JZA65535 KIV65534:KIW65535 KSR65534:KSS65535 LCN65534:LCO65535 LMJ65534:LMK65535 LWF65534:LWG65535 MGB65534:MGC65535 MPX65534:MPY65535 MZT65534:MZU65535 NJP65534:NJQ65535 NTL65534:NTM65535 ODH65534:ODI65535 OND65534:ONE65535 OWZ65534:OXA65535 PGV65534:PGW65535 PQR65534:PQS65535 QAN65534:QAO65535 QKJ65534:QKK65535 QUF65534:QUG65535 REB65534:REC65535 RNX65534:RNY65535 RXT65534:RXU65535 SHP65534:SHQ65535 SRL65534:SRM65535 TBH65534:TBI65535 TLD65534:TLE65535 TUZ65534:TVA65535 UEV65534:UEW65535 UOR65534:UOS65535 UYN65534:UYO65535 VIJ65534:VIK65535 VSF65534:VSG65535 WCB65534:WCC65535 WLX65534:WLY65535 WVT65534:WVU65535 JH131070:JI131071 TD131070:TE131071 ACZ131070:ADA131071 AMV131070:AMW131071 AWR131070:AWS131071 BGN131070:BGO131071 BQJ131070:BQK131071 CAF131070:CAG131071 CKB131070:CKC131071 CTX131070:CTY131071 DDT131070:DDU131071 DNP131070:DNQ131071 DXL131070:DXM131071 EHH131070:EHI131071 ERD131070:ERE131071 FAZ131070:FBA131071 FKV131070:FKW131071 FUR131070:FUS131071 GEN131070:GEO131071 GOJ131070:GOK131071 GYF131070:GYG131071 HIB131070:HIC131071 HRX131070:HRY131071 IBT131070:IBU131071 ILP131070:ILQ131071 IVL131070:IVM131071 JFH131070:JFI131071 JPD131070:JPE131071 JYZ131070:JZA131071 KIV131070:KIW131071 KSR131070:KSS131071 LCN131070:LCO131071 LMJ131070:LMK131071 LWF131070:LWG131071 MGB131070:MGC131071 MPX131070:MPY131071 MZT131070:MZU131071 NJP131070:NJQ131071 NTL131070:NTM131071 ODH131070:ODI131071 OND131070:ONE131071 OWZ131070:OXA131071 PGV131070:PGW131071 PQR131070:PQS131071 QAN131070:QAO131071 QKJ131070:QKK131071 QUF131070:QUG131071 REB131070:REC131071 RNX131070:RNY131071 RXT131070:RXU131071 SHP131070:SHQ131071 SRL131070:SRM131071 TBH131070:TBI131071 TLD131070:TLE131071 TUZ131070:TVA131071 UEV131070:UEW131071 UOR131070:UOS131071 UYN131070:UYO131071 VIJ131070:VIK131071 VSF131070:VSG131071 WCB131070:WCC131071 WLX131070:WLY131071 WVT131070:WVU131071 JH196606:JI196607 TD196606:TE196607 ACZ196606:ADA196607 AMV196606:AMW196607 AWR196606:AWS196607 BGN196606:BGO196607 BQJ196606:BQK196607 CAF196606:CAG196607 CKB196606:CKC196607 CTX196606:CTY196607 DDT196606:DDU196607 DNP196606:DNQ196607 DXL196606:DXM196607 EHH196606:EHI196607 ERD196606:ERE196607 FAZ196606:FBA196607 FKV196606:FKW196607 FUR196606:FUS196607 GEN196606:GEO196607 GOJ196606:GOK196607 GYF196606:GYG196607 HIB196606:HIC196607 HRX196606:HRY196607 IBT196606:IBU196607 ILP196606:ILQ196607 IVL196606:IVM196607 JFH196606:JFI196607 JPD196606:JPE196607 JYZ196606:JZA196607 KIV196606:KIW196607 KSR196606:KSS196607 LCN196606:LCO196607 LMJ196606:LMK196607 LWF196606:LWG196607 MGB196606:MGC196607 MPX196606:MPY196607 MZT196606:MZU196607 NJP196606:NJQ196607 NTL196606:NTM196607 ODH196606:ODI196607 OND196606:ONE196607 OWZ196606:OXA196607 PGV196606:PGW196607 PQR196606:PQS196607 QAN196606:QAO196607 QKJ196606:QKK196607 QUF196606:QUG196607 REB196606:REC196607 RNX196606:RNY196607 RXT196606:RXU196607 SHP196606:SHQ196607 SRL196606:SRM196607 TBH196606:TBI196607 TLD196606:TLE196607 TUZ196606:TVA196607 UEV196606:UEW196607 UOR196606:UOS196607 UYN196606:UYO196607 VIJ196606:VIK196607 VSF196606:VSG196607 WCB196606:WCC196607 WLX196606:WLY196607 WVT196606:WVU196607 JH262142:JI262143 TD262142:TE262143 ACZ262142:ADA262143 AMV262142:AMW262143 AWR262142:AWS262143 BGN262142:BGO262143 BQJ262142:BQK262143 CAF262142:CAG262143 CKB262142:CKC262143 CTX262142:CTY262143 DDT262142:DDU262143 DNP262142:DNQ262143 DXL262142:DXM262143 EHH262142:EHI262143 ERD262142:ERE262143 FAZ262142:FBA262143 FKV262142:FKW262143 FUR262142:FUS262143 GEN262142:GEO262143 GOJ262142:GOK262143 GYF262142:GYG262143 HIB262142:HIC262143 HRX262142:HRY262143 IBT262142:IBU262143 ILP262142:ILQ262143 IVL262142:IVM262143 JFH262142:JFI262143 JPD262142:JPE262143 JYZ262142:JZA262143 KIV262142:KIW262143 KSR262142:KSS262143 LCN262142:LCO262143 LMJ262142:LMK262143 LWF262142:LWG262143 MGB262142:MGC262143 MPX262142:MPY262143 MZT262142:MZU262143 NJP262142:NJQ262143 NTL262142:NTM262143 ODH262142:ODI262143 OND262142:ONE262143 OWZ262142:OXA262143 PGV262142:PGW262143 PQR262142:PQS262143 QAN262142:QAO262143 QKJ262142:QKK262143 QUF262142:QUG262143 REB262142:REC262143 RNX262142:RNY262143 RXT262142:RXU262143 SHP262142:SHQ262143 SRL262142:SRM262143 TBH262142:TBI262143 TLD262142:TLE262143 TUZ262142:TVA262143 UEV262142:UEW262143 UOR262142:UOS262143 UYN262142:UYO262143 VIJ262142:VIK262143 VSF262142:VSG262143 WCB262142:WCC262143 WLX262142:WLY262143 WVT262142:WVU262143 JH327678:JI327679 TD327678:TE327679 ACZ327678:ADA327679 AMV327678:AMW327679 AWR327678:AWS327679 BGN327678:BGO327679 BQJ327678:BQK327679 CAF327678:CAG327679 CKB327678:CKC327679 CTX327678:CTY327679 DDT327678:DDU327679 DNP327678:DNQ327679 DXL327678:DXM327679 EHH327678:EHI327679 ERD327678:ERE327679 FAZ327678:FBA327679 FKV327678:FKW327679 FUR327678:FUS327679 GEN327678:GEO327679 GOJ327678:GOK327679 GYF327678:GYG327679 HIB327678:HIC327679 HRX327678:HRY327679 IBT327678:IBU327679 ILP327678:ILQ327679 IVL327678:IVM327679 JFH327678:JFI327679 JPD327678:JPE327679 JYZ327678:JZA327679 KIV327678:KIW327679 KSR327678:KSS327679 LCN327678:LCO327679 LMJ327678:LMK327679 LWF327678:LWG327679 MGB327678:MGC327679 MPX327678:MPY327679 MZT327678:MZU327679 NJP327678:NJQ327679 NTL327678:NTM327679 ODH327678:ODI327679 OND327678:ONE327679 OWZ327678:OXA327679 PGV327678:PGW327679 PQR327678:PQS327679 QAN327678:QAO327679 QKJ327678:QKK327679 QUF327678:QUG327679 REB327678:REC327679 RNX327678:RNY327679 RXT327678:RXU327679 SHP327678:SHQ327679 SRL327678:SRM327679 TBH327678:TBI327679 TLD327678:TLE327679 TUZ327678:TVA327679 UEV327678:UEW327679 UOR327678:UOS327679 UYN327678:UYO327679 VIJ327678:VIK327679 VSF327678:VSG327679 WCB327678:WCC327679 WLX327678:WLY327679 WVT327678:WVU327679 JH393214:JI393215 TD393214:TE393215 ACZ393214:ADA393215 AMV393214:AMW393215 AWR393214:AWS393215 BGN393214:BGO393215 BQJ393214:BQK393215 CAF393214:CAG393215 CKB393214:CKC393215 CTX393214:CTY393215 DDT393214:DDU393215 DNP393214:DNQ393215 DXL393214:DXM393215 EHH393214:EHI393215 ERD393214:ERE393215 FAZ393214:FBA393215 FKV393214:FKW393215 FUR393214:FUS393215 GEN393214:GEO393215 GOJ393214:GOK393215 GYF393214:GYG393215 HIB393214:HIC393215 HRX393214:HRY393215 IBT393214:IBU393215 ILP393214:ILQ393215 IVL393214:IVM393215 JFH393214:JFI393215 JPD393214:JPE393215 JYZ393214:JZA393215 KIV393214:KIW393215 KSR393214:KSS393215 LCN393214:LCO393215 LMJ393214:LMK393215 LWF393214:LWG393215 MGB393214:MGC393215 MPX393214:MPY393215 MZT393214:MZU393215 NJP393214:NJQ393215 NTL393214:NTM393215 ODH393214:ODI393215 OND393214:ONE393215 OWZ393214:OXA393215 PGV393214:PGW393215 PQR393214:PQS393215 QAN393214:QAO393215 QKJ393214:QKK393215 QUF393214:QUG393215 REB393214:REC393215 RNX393214:RNY393215 RXT393214:RXU393215 SHP393214:SHQ393215 SRL393214:SRM393215 TBH393214:TBI393215 TLD393214:TLE393215 TUZ393214:TVA393215 UEV393214:UEW393215 UOR393214:UOS393215 UYN393214:UYO393215 VIJ393214:VIK393215 VSF393214:VSG393215 WCB393214:WCC393215 WLX393214:WLY393215 WVT393214:WVU393215 JH458750:JI458751 TD458750:TE458751 ACZ458750:ADA458751 AMV458750:AMW458751 AWR458750:AWS458751 BGN458750:BGO458751 BQJ458750:BQK458751 CAF458750:CAG458751 CKB458750:CKC458751 CTX458750:CTY458751 DDT458750:DDU458751 DNP458750:DNQ458751 DXL458750:DXM458751 EHH458750:EHI458751 ERD458750:ERE458751 FAZ458750:FBA458751 FKV458750:FKW458751 FUR458750:FUS458751 GEN458750:GEO458751 GOJ458750:GOK458751 GYF458750:GYG458751 HIB458750:HIC458751 HRX458750:HRY458751 IBT458750:IBU458751 ILP458750:ILQ458751 IVL458750:IVM458751 JFH458750:JFI458751 JPD458750:JPE458751 JYZ458750:JZA458751 KIV458750:KIW458751 KSR458750:KSS458751 LCN458750:LCO458751 LMJ458750:LMK458751 LWF458750:LWG458751 MGB458750:MGC458751 MPX458750:MPY458751 MZT458750:MZU458751 NJP458750:NJQ458751 NTL458750:NTM458751 ODH458750:ODI458751 OND458750:ONE458751 OWZ458750:OXA458751 PGV458750:PGW458751 PQR458750:PQS458751 QAN458750:QAO458751 QKJ458750:QKK458751 QUF458750:QUG458751 REB458750:REC458751 RNX458750:RNY458751 RXT458750:RXU458751 SHP458750:SHQ458751 SRL458750:SRM458751 TBH458750:TBI458751 TLD458750:TLE458751 TUZ458750:TVA458751 UEV458750:UEW458751 UOR458750:UOS458751 UYN458750:UYO458751 VIJ458750:VIK458751 VSF458750:VSG458751 WCB458750:WCC458751 WLX458750:WLY458751 WVT458750:WVU458751 JH524286:JI524287 TD524286:TE524287 ACZ524286:ADA524287 AMV524286:AMW524287 AWR524286:AWS524287 BGN524286:BGO524287 BQJ524286:BQK524287 CAF524286:CAG524287 CKB524286:CKC524287 CTX524286:CTY524287 DDT524286:DDU524287 DNP524286:DNQ524287 DXL524286:DXM524287 EHH524286:EHI524287 ERD524286:ERE524287 FAZ524286:FBA524287 FKV524286:FKW524287 FUR524286:FUS524287 GEN524286:GEO524287 GOJ524286:GOK524287 GYF524286:GYG524287 HIB524286:HIC524287 HRX524286:HRY524287 IBT524286:IBU524287 ILP524286:ILQ524287 IVL524286:IVM524287 JFH524286:JFI524287 JPD524286:JPE524287 JYZ524286:JZA524287 KIV524286:KIW524287 KSR524286:KSS524287 LCN524286:LCO524287 LMJ524286:LMK524287 LWF524286:LWG524287 MGB524286:MGC524287 MPX524286:MPY524287 MZT524286:MZU524287 NJP524286:NJQ524287 NTL524286:NTM524287 ODH524286:ODI524287 OND524286:ONE524287 OWZ524286:OXA524287 PGV524286:PGW524287 PQR524286:PQS524287 QAN524286:QAO524287 QKJ524286:QKK524287 QUF524286:QUG524287 REB524286:REC524287 RNX524286:RNY524287 RXT524286:RXU524287 SHP524286:SHQ524287 SRL524286:SRM524287 TBH524286:TBI524287 TLD524286:TLE524287 TUZ524286:TVA524287 UEV524286:UEW524287 UOR524286:UOS524287 UYN524286:UYO524287 VIJ524286:VIK524287 VSF524286:VSG524287 WCB524286:WCC524287 WLX524286:WLY524287 WVT524286:WVU524287 JH589822:JI589823 TD589822:TE589823 ACZ589822:ADA589823 AMV589822:AMW589823 AWR589822:AWS589823 BGN589822:BGO589823 BQJ589822:BQK589823 CAF589822:CAG589823 CKB589822:CKC589823 CTX589822:CTY589823 DDT589822:DDU589823 DNP589822:DNQ589823 DXL589822:DXM589823 EHH589822:EHI589823 ERD589822:ERE589823 FAZ589822:FBA589823 FKV589822:FKW589823 FUR589822:FUS589823 GEN589822:GEO589823 GOJ589822:GOK589823 GYF589822:GYG589823 HIB589822:HIC589823 HRX589822:HRY589823 IBT589822:IBU589823 ILP589822:ILQ589823 IVL589822:IVM589823 JFH589822:JFI589823 JPD589822:JPE589823 JYZ589822:JZA589823 KIV589822:KIW589823 KSR589822:KSS589823 LCN589822:LCO589823 LMJ589822:LMK589823 LWF589822:LWG589823 MGB589822:MGC589823 MPX589822:MPY589823 MZT589822:MZU589823 NJP589822:NJQ589823 NTL589822:NTM589823 ODH589822:ODI589823 OND589822:ONE589823 OWZ589822:OXA589823 PGV589822:PGW589823 PQR589822:PQS589823 QAN589822:QAO589823 QKJ589822:QKK589823 QUF589822:QUG589823 REB589822:REC589823 RNX589822:RNY589823 RXT589822:RXU589823 SHP589822:SHQ589823 SRL589822:SRM589823 TBH589822:TBI589823 TLD589822:TLE589823 TUZ589822:TVA589823 UEV589822:UEW589823 UOR589822:UOS589823 UYN589822:UYO589823 VIJ589822:VIK589823 VSF589822:VSG589823 WCB589822:WCC589823 WLX589822:WLY589823 WVT589822:WVU589823 JH655358:JI655359 TD655358:TE655359 ACZ655358:ADA655359 AMV655358:AMW655359 AWR655358:AWS655359 BGN655358:BGO655359 BQJ655358:BQK655359 CAF655358:CAG655359 CKB655358:CKC655359 CTX655358:CTY655359 DDT655358:DDU655359 DNP655358:DNQ655359 DXL655358:DXM655359 EHH655358:EHI655359 ERD655358:ERE655359 FAZ655358:FBA655359 FKV655358:FKW655359 FUR655358:FUS655359 GEN655358:GEO655359 GOJ655358:GOK655359 GYF655358:GYG655359 HIB655358:HIC655359 HRX655358:HRY655359 IBT655358:IBU655359 ILP655358:ILQ655359 IVL655358:IVM655359 JFH655358:JFI655359 JPD655358:JPE655359 JYZ655358:JZA655359 KIV655358:KIW655359 KSR655358:KSS655359 LCN655358:LCO655359 LMJ655358:LMK655359 LWF655358:LWG655359 MGB655358:MGC655359 MPX655358:MPY655359 MZT655358:MZU655359 NJP655358:NJQ655359 NTL655358:NTM655359 ODH655358:ODI655359 OND655358:ONE655359 OWZ655358:OXA655359 PGV655358:PGW655359 PQR655358:PQS655359 QAN655358:QAO655359 QKJ655358:QKK655359 QUF655358:QUG655359 REB655358:REC655359 RNX655358:RNY655359 RXT655358:RXU655359 SHP655358:SHQ655359 SRL655358:SRM655359 TBH655358:TBI655359 TLD655358:TLE655359 TUZ655358:TVA655359 UEV655358:UEW655359 UOR655358:UOS655359 UYN655358:UYO655359 VIJ655358:VIK655359 VSF655358:VSG655359 WCB655358:WCC655359 WLX655358:WLY655359 WVT655358:WVU655359 JH720894:JI720895 TD720894:TE720895 ACZ720894:ADA720895 AMV720894:AMW720895 AWR720894:AWS720895 BGN720894:BGO720895 BQJ720894:BQK720895 CAF720894:CAG720895 CKB720894:CKC720895 CTX720894:CTY720895 DDT720894:DDU720895 DNP720894:DNQ720895 DXL720894:DXM720895 EHH720894:EHI720895 ERD720894:ERE720895 FAZ720894:FBA720895 FKV720894:FKW720895 FUR720894:FUS720895 GEN720894:GEO720895 GOJ720894:GOK720895 GYF720894:GYG720895 HIB720894:HIC720895 HRX720894:HRY720895 IBT720894:IBU720895 ILP720894:ILQ720895 IVL720894:IVM720895 JFH720894:JFI720895 JPD720894:JPE720895 JYZ720894:JZA720895 KIV720894:KIW720895 KSR720894:KSS720895 LCN720894:LCO720895 LMJ720894:LMK720895 LWF720894:LWG720895 MGB720894:MGC720895 MPX720894:MPY720895 MZT720894:MZU720895 NJP720894:NJQ720895 NTL720894:NTM720895 ODH720894:ODI720895 OND720894:ONE720895 OWZ720894:OXA720895 PGV720894:PGW720895 PQR720894:PQS720895 QAN720894:QAO720895 QKJ720894:QKK720895 QUF720894:QUG720895 REB720894:REC720895 RNX720894:RNY720895 RXT720894:RXU720895 SHP720894:SHQ720895 SRL720894:SRM720895 TBH720894:TBI720895 TLD720894:TLE720895 TUZ720894:TVA720895 UEV720894:UEW720895 UOR720894:UOS720895 UYN720894:UYO720895 VIJ720894:VIK720895 VSF720894:VSG720895 WCB720894:WCC720895 WLX720894:WLY720895 WVT720894:WVU720895 JH786430:JI786431 TD786430:TE786431 ACZ786430:ADA786431 AMV786430:AMW786431 AWR786430:AWS786431 BGN786430:BGO786431 BQJ786430:BQK786431 CAF786430:CAG786431 CKB786430:CKC786431 CTX786430:CTY786431 DDT786430:DDU786431 DNP786430:DNQ786431 DXL786430:DXM786431 EHH786430:EHI786431 ERD786430:ERE786431 FAZ786430:FBA786431 FKV786430:FKW786431 FUR786430:FUS786431 GEN786430:GEO786431 GOJ786430:GOK786431 GYF786430:GYG786431 HIB786430:HIC786431 HRX786430:HRY786431 IBT786430:IBU786431 ILP786430:ILQ786431 IVL786430:IVM786431 JFH786430:JFI786431 JPD786430:JPE786431 JYZ786430:JZA786431 KIV786430:KIW786431 KSR786430:KSS786431 LCN786430:LCO786431 LMJ786430:LMK786431 LWF786430:LWG786431 MGB786430:MGC786431 MPX786430:MPY786431 MZT786430:MZU786431 NJP786430:NJQ786431 NTL786430:NTM786431 ODH786430:ODI786431 OND786430:ONE786431 OWZ786430:OXA786431 PGV786430:PGW786431 PQR786430:PQS786431 QAN786430:QAO786431 QKJ786430:QKK786431 QUF786430:QUG786431 REB786430:REC786431 RNX786430:RNY786431 RXT786430:RXU786431 SHP786430:SHQ786431 SRL786430:SRM786431 TBH786430:TBI786431 TLD786430:TLE786431 TUZ786430:TVA786431 UEV786430:UEW786431 UOR786430:UOS786431 UYN786430:UYO786431 VIJ786430:VIK786431 VSF786430:VSG786431 WCB786430:WCC786431 WLX786430:WLY786431 WVT786430:WVU786431 JH851966:JI851967 TD851966:TE851967 ACZ851966:ADA851967 AMV851966:AMW851967 AWR851966:AWS851967 BGN851966:BGO851967 BQJ851966:BQK851967 CAF851966:CAG851967 CKB851966:CKC851967 CTX851966:CTY851967 DDT851966:DDU851967 DNP851966:DNQ851967 DXL851966:DXM851967 EHH851966:EHI851967 ERD851966:ERE851967 FAZ851966:FBA851967 FKV851966:FKW851967 FUR851966:FUS851967 GEN851966:GEO851967 GOJ851966:GOK851967 GYF851966:GYG851967 HIB851966:HIC851967 HRX851966:HRY851967 IBT851966:IBU851967 ILP851966:ILQ851967 IVL851966:IVM851967 JFH851966:JFI851967 JPD851966:JPE851967 JYZ851966:JZA851967 KIV851966:KIW851967 KSR851966:KSS851967 LCN851966:LCO851967 LMJ851966:LMK851967 LWF851966:LWG851967 MGB851966:MGC851967 MPX851966:MPY851967 MZT851966:MZU851967 NJP851966:NJQ851967 NTL851966:NTM851967 ODH851966:ODI851967 OND851966:ONE851967 OWZ851966:OXA851967 PGV851966:PGW851967 PQR851966:PQS851967 QAN851966:QAO851967 QKJ851966:QKK851967 QUF851966:QUG851967 REB851966:REC851967 RNX851966:RNY851967 RXT851966:RXU851967 SHP851966:SHQ851967 SRL851966:SRM851967 TBH851966:TBI851967 TLD851966:TLE851967 TUZ851966:TVA851967 UEV851966:UEW851967 UOR851966:UOS851967 UYN851966:UYO851967 VIJ851966:VIK851967 VSF851966:VSG851967 WCB851966:WCC851967 WLX851966:WLY851967 WVT851966:WVU851967 JH917502:JI917503 TD917502:TE917503 ACZ917502:ADA917503 AMV917502:AMW917503 AWR917502:AWS917503 BGN917502:BGO917503 BQJ917502:BQK917503 CAF917502:CAG917503 CKB917502:CKC917503 CTX917502:CTY917503 DDT917502:DDU917503 DNP917502:DNQ917503 DXL917502:DXM917503 EHH917502:EHI917503 ERD917502:ERE917503 FAZ917502:FBA917503 FKV917502:FKW917503 FUR917502:FUS917503 GEN917502:GEO917503 GOJ917502:GOK917503 GYF917502:GYG917503 HIB917502:HIC917503 HRX917502:HRY917503 IBT917502:IBU917503 ILP917502:ILQ917503 IVL917502:IVM917503 JFH917502:JFI917503 JPD917502:JPE917503 JYZ917502:JZA917503 KIV917502:KIW917503 KSR917502:KSS917503 LCN917502:LCO917503 LMJ917502:LMK917503 LWF917502:LWG917503 MGB917502:MGC917503 MPX917502:MPY917503 MZT917502:MZU917503 NJP917502:NJQ917503 NTL917502:NTM917503 ODH917502:ODI917503 OND917502:ONE917503 OWZ917502:OXA917503 PGV917502:PGW917503 PQR917502:PQS917503 QAN917502:QAO917503 QKJ917502:QKK917503 QUF917502:QUG917503 REB917502:REC917503 RNX917502:RNY917503 RXT917502:RXU917503 SHP917502:SHQ917503 SRL917502:SRM917503 TBH917502:TBI917503 TLD917502:TLE917503 TUZ917502:TVA917503 UEV917502:UEW917503 UOR917502:UOS917503 UYN917502:UYO917503 VIJ917502:VIK917503 VSF917502:VSG917503 WCB917502:WCC917503 WLX917502:WLY917503 WVT917502:WVU917503 JH983038:JI983039 TD983038:TE983039 ACZ983038:ADA983039 AMV983038:AMW983039 AWR983038:AWS983039 BGN983038:BGO983039 BQJ983038:BQK983039 CAF983038:CAG983039 CKB983038:CKC983039 CTX983038:CTY983039 DDT983038:DDU983039 DNP983038:DNQ983039 DXL983038:DXM983039 EHH983038:EHI983039 ERD983038:ERE983039 FAZ983038:FBA983039 FKV983038:FKW983039 FUR983038:FUS983039 GEN983038:GEO983039 GOJ983038:GOK983039 GYF983038:GYG983039 HIB983038:HIC983039 HRX983038:HRY983039 IBT983038:IBU983039 ILP983038:ILQ983039 IVL983038:IVM983039 JFH983038:JFI983039 JPD983038:JPE983039 JYZ983038:JZA983039 KIV983038:KIW983039 KSR983038:KSS983039 LCN983038:LCO983039 LMJ983038:LMK983039 LWF983038:LWG983039 MGB983038:MGC983039 MPX983038:MPY983039 MZT983038:MZU983039 NJP983038:NJQ983039 NTL983038:NTM983039 ODH983038:ODI983039 OND983038:ONE983039 OWZ983038:OXA983039 PGV983038:PGW983039 PQR983038:PQS983039 QAN983038:QAO983039 QKJ983038:QKK983039 QUF983038:QUG983039 REB983038:REC983039 RNX983038:RNY983039 RXT983038:RXU983039 SHP983038:SHQ983039 SRL983038:SRM983039 TBH983038:TBI983039 TLD983038:TLE983039 TUZ983038:TVA983039 UEV983038:UEW983039 UOR983038:UOS983039 UYN983038:UYO983039 VIJ983038:VIK983039 VSF983038:VSG983039 WCB983038:WCC983039 WLX983038:WLY983039 WVT983038:WVU983039 WLU983044:WLV983045 JB65540:JC65541 SX65540:SY65541 ACT65540:ACU65541 AMP65540:AMQ65541 AWL65540:AWM65541 BGH65540:BGI65541 BQD65540:BQE65541 BZZ65540:CAA65541 CJV65540:CJW65541 CTR65540:CTS65541 DDN65540:DDO65541 DNJ65540:DNK65541 DXF65540:DXG65541 EHB65540:EHC65541 EQX65540:EQY65541 FAT65540:FAU65541 FKP65540:FKQ65541 FUL65540:FUM65541 GEH65540:GEI65541 GOD65540:GOE65541 GXZ65540:GYA65541 HHV65540:HHW65541 HRR65540:HRS65541 IBN65540:IBO65541 ILJ65540:ILK65541 IVF65540:IVG65541 JFB65540:JFC65541 JOX65540:JOY65541 JYT65540:JYU65541 KIP65540:KIQ65541 KSL65540:KSM65541 LCH65540:LCI65541 LMD65540:LME65541 LVZ65540:LWA65541 MFV65540:MFW65541 MPR65540:MPS65541 MZN65540:MZO65541 NJJ65540:NJK65541 NTF65540:NTG65541 ODB65540:ODC65541 OMX65540:OMY65541 OWT65540:OWU65541 PGP65540:PGQ65541 PQL65540:PQM65541 QAH65540:QAI65541 QKD65540:QKE65541 QTZ65540:QUA65541 RDV65540:RDW65541 RNR65540:RNS65541 RXN65540:RXO65541 SHJ65540:SHK65541 SRF65540:SRG65541 TBB65540:TBC65541 TKX65540:TKY65541 TUT65540:TUU65541 UEP65540:UEQ65541 UOL65540:UOM65541 UYH65540:UYI65541 VID65540:VIE65541 VRZ65540:VSA65541 WBV65540:WBW65541 WLR65540:WLS65541 WVN65540:WVO65541 JB131076:JC131077 SX131076:SY131077 ACT131076:ACU131077 AMP131076:AMQ131077 AWL131076:AWM131077 BGH131076:BGI131077 BQD131076:BQE131077 BZZ131076:CAA131077 CJV131076:CJW131077 CTR131076:CTS131077 DDN131076:DDO131077 DNJ131076:DNK131077 DXF131076:DXG131077 EHB131076:EHC131077 EQX131076:EQY131077 FAT131076:FAU131077 FKP131076:FKQ131077 FUL131076:FUM131077 GEH131076:GEI131077 GOD131076:GOE131077 GXZ131076:GYA131077 HHV131076:HHW131077 HRR131076:HRS131077 IBN131076:IBO131077 ILJ131076:ILK131077 IVF131076:IVG131077 JFB131076:JFC131077 JOX131076:JOY131077 JYT131076:JYU131077 KIP131076:KIQ131077 KSL131076:KSM131077 LCH131076:LCI131077 LMD131076:LME131077 LVZ131076:LWA131077 MFV131076:MFW131077 MPR131076:MPS131077 MZN131076:MZO131077 NJJ131076:NJK131077 NTF131076:NTG131077 ODB131076:ODC131077 OMX131076:OMY131077 OWT131076:OWU131077 PGP131076:PGQ131077 PQL131076:PQM131077 QAH131076:QAI131077 QKD131076:QKE131077 QTZ131076:QUA131077 RDV131076:RDW131077 RNR131076:RNS131077 RXN131076:RXO131077 SHJ131076:SHK131077 SRF131076:SRG131077 TBB131076:TBC131077 TKX131076:TKY131077 TUT131076:TUU131077 UEP131076:UEQ131077 UOL131076:UOM131077 UYH131076:UYI131077 VID131076:VIE131077 VRZ131076:VSA131077 WBV131076:WBW131077 WLR131076:WLS131077 WVN131076:WVO131077 JB196612:JC196613 SX196612:SY196613 ACT196612:ACU196613 AMP196612:AMQ196613 AWL196612:AWM196613 BGH196612:BGI196613 BQD196612:BQE196613 BZZ196612:CAA196613 CJV196612:CJW196613 CTR196612:CTS196613 DDN196612:DDO196613 DNJ196612:DNK196613 DXF196612:DXG196613 EHB196612:EHC196613 EQX196612:EQY196613 FAT196612:FAU196613 FKP196612:FKQ196613 FUL196612:FUM196613 GEH196612:GEI196613 GOD196612:GOE196613 GXZ196612:GYA196613 HHV196612:HHW196613 HRR196612:HRS196613 IBN196612:IBO196613 ILJ196612:ILK196613 IVF196612:IVG196613 JFB196612:JFC196613 JOX196612:JOY196613 JYT196612:JYU196613 KIP196612:KIQ196613 KSL196612:KSM196613 LCH196612:LCI196613 LMD196612:LME196613 LVZ196612:LWA196613 MFV196612:MFW196613 MPR196612:MPS196613 MZN196612:MZO196613 NJJ196612:NJK196613 NTF196612:NTG196613 ODB196612:ODC196613 OMX196612:OMY196613 OWT196612:OWU196613 PGP196612:PGQ196613 PQL196612:PQM196613 QAH196612:QAI196613 QKD196612:QKE196613 QTZ196612:QUA196613 RDV196612:RDW196613 RNR196612:RNS196613 RXN196612:RXO196613 SHJ196612:SHK196613 SRF196612:SRG196613 TBB196612:TBC196613 TKX196612:TKY196613 TUT196612:TUU196613 UEP196612:UEQ196613 UOL196612:UOM196613 UYH196612:UYI196613 VID196612:VIE196613 VRZ196612:VSA196613 WBV196612:WBW196613 WLR196612:WLS196613 WVN196612:WVO196613 JB262148:JC262149 SX262148:SY262149 ACT262148:ACU262149 AMP262148:AMQ262149 AWL262148:AWM262149 BGH262148:BGI262149 BQD262148:BQE262149 BZZ262148:CAA262149 CJV262148:CJW262149 CTR262148:CTS262149 DDN262148:DDO262149 DNJ262148:DNK262149 DXF262148:DXG262149 EHB262148:EHC262149 EQX262148:EQY262149 FAT262148:FAU262149 FKP262148:FKQ262149 FUL262148:FUM262149 GEH262148:GEI262149 GOD262148:GOE262149 GXZ262148:GYA262149 HHV262148:HHW262149 HRR262148:HRS262149 IBN262148:IBO262149 ILJ262148:ILK262149 IVF262148:IVG262149 JFB262148:JFC262149 JOX262148:JOY262149 JYT262148:JYU262149 KIP262148:KIQ262149 KSL262148:KSM262149 LCH262148:LCI262149 LMD262148:LME262149 LVZ262148:LWA262149 MFV262148:MFW262149 MPR262148:MPS262149 MZN262148:MZO262149 NJJ262148:NJK262149 NTF262148:NTG262149 ODB262148:ODC262149 OMX262148:OMY262149 OWT262148:OWU262149 PGP262148:PGQ262149 PQL262148:PQM262149 QAH262148:QAI262149 QKD262148:QKE262149 QTZ262148:QUA262149 RDV262148:RDW262149 RNR262148:RNS262149 RXN262148:RXO262149 SHJ262148:SHK262149 SRF262148:SRG262149 TBB262148:TBC262149 TKX262148:TKY262149 TUT262148:TUU262149 UEP262148:UEQ262149 UOL262148:UOM262149 UYH262148:UYI262149 VID262148:VIE262149 VRZ262148:VSA262149 WBV262148:WBW262149 WLR262148:WLS262149 WVN262148:WVO262149 JB327684:JC327685 SX327684:SY327685 ACT327684:ACU327685 AMP327684:AMQ327685 AWL327684:AWM327685 BGH327684:BGI327685 BQD327684:BQE327685 BZZ327684:CAA327685 CJV327684:CJW327685 CTR327684:CTS327685 DDN327684:DDO327685 DNJ327684:DNK327685 DXF327684:DXG327685 EHB327684:EHC327685 EQX327684:EQY327685 FAT327684:FAU327685 FKP327684:FKQ327685 FUL327684:FUM327685 GEH327684:GEI327685 GOD327684:GOE327685 GXZ327684:GYA327685 HHV327684:HHW327685 HRR327684:HRS327685 IBN327684:IBO327685 ILJ327684:ILK327685 IVF327684:IVG327685 JFB327684:JFC327685 JOX327684:JOY327685 JYT327684:JYU327685 KIP327684:KIQ327685 KSL327684:KSM327685 LCH327684:LCI327685 LMD327684:LME327685 LVZ327684:LWA327685 MFV327684:MFW327685 MPR327684:MPS327685 MZN327684:MZO327685 NJJ327684:NJK327685 NTF327684:NTG327685 ODB327684:ODC327685 OMX327684:OMY327685 OWT327684:OWU327685 PGP327684:PGQ327685 PQL327684:PQM327685 QAH327684:QAI327685 QKD327684:QKE327685 QTZ327684:QUA327685 RDV327684:RDW327685 RNR327684:RNS327685 RXN327684:RXO327685 SHJ327684:SHK327685 SRF327684:SRG327685 TBB327684:TBC327685 TKX327684:TKY327685 TUT327684:TUU327685 UEP327684:UEQ327685 UOL327684:UOM327685 UYH327684:UYI327685 VID327684:VIE327685 VRZ327684:VSA327685 WBV327684:WBW327685 WLR327684:WLS327685 WVN327684:WVO327685 JB393220:JC393221 SX393220:SY393221 ACT393220:ACU393221 AMP393220:AMQ393221 AWL393220:AWM393221 BGH393220:BGI393221 BQD393220:BQE393221 BZZ393220:CAA393221 CJV393220:CJW393221 CTR393220:CTS393221 DDN393220:DDO393221 DNJ393220:DNK393221 DXF393220:DXG393221 EHB393220:EHC393221 EQX393220:EQY393221 FAT393220:FAU393221 FKP393220:FKQ393221 FUL393220:FUM393221 GEH393220:GEI393221 GOD393220:GOE393221 GXZ393220:GYA393221 HHV393220:HHW393221 HRR393220:HRS393221 IBN393220:IBO393221 ILJ393220:ILK393221 IVF393220:IVG393221 JFB393220:JFC393221 JOX393220:JOY393221 JYT393220:JYU393221 KIP393220:KIQ393221 KSL393220:KSM393221 LCH393220:LCI393221 LMD393220:LME393221 LVZ393220:LWA393221 MFV393220:MFW393221 MPR393220:MPS393221 MZN393220:MZO393221 NJJ393220:NJK393221 NTF393220:NTG393221 ODB393220:ODC393221 OMX393220:OMY393221 OWT393220:OWU393221 PGP393220:PGQ393221 PQL393220:PQM393221 QAH393220:QAI393221 QKD393220:QKE393221 QTZ393220:QUA393221 RDV393220:RDW393221 RNR393220:RNS393221 RXN393220:RXO393221 SHJ393220:SHK393221 SRF393220:SRG393221 TBB393220:TBC393221 TKX393220:TKY393221 TUT393220:TUU393221 UEP393220:UEQ393221 UOL393220:UOM393221 UYH393220:UYI393221 VID393220:VIE393221 VRZ393220:VSA393221 WBV393220:WBW393221 WLR393220:WLS393221 WVN393220:WVO393221 JB458756:JC458757 SX458756:SY458757 ACT458756:ACU458757 AMP458756:AMQ458757 AWL458756:AWM458757 BGH458756:BGI458757 BQD458756:BQE458757 BZZ458756:CAA458757 CJV458756:CJW458757 CTR458756:CTS458757 DDN458756:DDO458757 DNJ458756:DNK458757 DXF458756:DXG458757 EHB458756:EHC458757 EQX458756:EQY458757 FAT458756:FAU458757 FKP458756:FKQ458757 FUL458756:FUM458757 GEH458756:GEI458757 GOD458756:GOE458757 GXZ458756:GYA458757 HHV458756:HHW458757 HRR458756:HRS458757 IBN458756:IBO458757 ILJ458756:ILK458757 IVF458756:IVG458757 JFB458756:JFC458757 JOX458756:JOY458757 JYT458756:JYU458757 KIP458756:KIQ458757 KSL458756:KSM458757 LCH458756:LCI458757 LMD458756:LME458757 LVZ458756:LWA458757 MFV458756:MFW458757 MPR458756:MPS458757 MZN458756:MZO458757 NJJ458756:NJK458757 NTF458756:NTG458757 ODB458756:ODC458757 OMX458756:OMY458757 OWT458756:OWU458757 PGP458756:PGQ458757 PQL458756:PQM458757 QAH458756:QAI458757 QKD458756:QKE458757 QTZ458756:QUA458757 RDV458756:RDW458757 RNR458756:RNS458757 RXN458756:RXO458757 SHJ458756:SHK458757 SRF458756:SRG458757 TBB458756:TBC458757 TKX458756:TKY458757 TUT458756:TUU458757 UEP458756:UEQ458757 UOL458756:UOM458757 UYH458756:UYI458757 VID458756:VIE458757 VRZ458756:VSA458757 WBV458756:WBW458757 WLR458756:WLS458757 WVN458756:WVO458757 JB524292:JC524293 SX524292:SY524293 ACT524292:ACU524293 AMP524292:AMQ524293 AWL524292:AWM524293 BGH524292:BGI524293 BQD524292:BQE524293 BZZ524292:CAA524293 CJV524292:CJW524293 CTR524292:CTS524293 DDN524292:DDO524293 DNJ524292:DNK524293 DXF524292:DXG524293 EHB524292:EHC524293 EQX524292:EQY524293 FAT524292:FAU524293 FKP524292:FKQ524293 FUL524292:FUM524293 GEH524292:GEI524293 GOD524292:GOE524293 GXZ524292:GYA524293 HHV524292:HHW524293 HRR524292:HRS524293 IBN524292:IBO524293 ILJ524292:ILK524293 IVF524292:IVG524293 JFB524292:JFC524293 JOX524292:JOY524293 JYT524292:JYU524293 KIP524292:KIQ524293 KSL524292:KSM524293 LCH524292:LCI524293 LMD524292:LME524293 LVZ524292:LWA524293 MFV524292:MFW524293 MPR524292:MPS524293 MZN524292:MZO524293 NJJ524292:NJK524293 NTF524292:NTG524293 ODB524292:ODC524293 OMX524292:OMY524293 OWT524292:OWU524293 PGP524292:PGQ524293 PQL524292:PQM524293 QAH524292:QAI524293 QKD524292:QKE524293 QTZ524292:QUA524293 RDV524292:RDW524293 RNR524292:RNS524293 RXN524292:RXO524293 SHJ524292:SHK524293 SRF524292:SRG524293 TBB524292:TBC524293 TKX524292:TKY524293 TUT524292:TUU524293 UEP524292:UEQ524293 UOL524292:UOM524293 UYH524292:UYI524293 VID524292:VIE524293 VRZ524292:VSA524293 WBV524292:WBW524293 WLR524292:WLS524293 WVN524292:WVO524293 JB589828:JC589829 SX589828:SY589829 ACT589828:ACU589829 AMP589828:AMQ589829 AWL589828:AWM589829 BGH589828:BGI589829 BQD589828:BQE589829 BZZ589828:CAA589829 CJV589828:CJW589829 CTR589828:CTS589829 DDN589828:DDO589829 DNJ589828:DNK589829 DXF589828:DXG589829 EHB589828:EHC589829 EQX589828:EQY589829 FAT589828:FAU589829 FKP589828:FKQ589829 FUL589828:FUM589829 GEH589828:GEI589829 GOD589828:GOE589829 GXZ589828:GYA589829 HHV589828:HHW589829 HRR589828:HRS589829 IBN589828:IBO589829 ILJ589828:ILK589829 IVF589828:IVG589829 JFB589828:JFC589829 JOX589828:JOY589829 JYT589828:JYU589829 KIP589828:KIQ589829 KSL589828:KSM589829 LCH589828:LCI589829 LMD589828:LME589829 LVZ589828:LWA589829 MFV589828:MFW589829 MPR589828:MPS589829 MZN589828:MZO589829 NJJ589828:NJK589829 NTF589828:NTG589829 ODB589828:ODC589829 OMX589828:OMY589829 OWT589828:OWU589829 PGP589828:PGQ589829 PQL589828:PQM589829 QAH589828:QAI589829 QKD589828:QKE589829 QTZ589828:QUA589829 RDV589828:RDW589829 RNR589828:RNS589829 RXN589828:RXO589829 SHJ589828:SHK589829 SRF589828:SRG589829 TBB589828:TBC589829 TKX589828:TKY589829 TUT589828:TUU589829 UEP589828:UEQ589829 UOL589828:UOM589829 UYH589828:UYI589829 VID589828:VIE589829 VRZ589828:VSA589829 WBV589828:WBW589829 WLR589828:WLS589829 WVN589828:WVO589829 JB655364:JC655365 SX655364:SY655365 ACT655364:ACU655365 AMP655364:AMQ655365 AWL655364:AWM655365 BGH655364:BGI655365 BQD655364:BQE655365 BZZ655364:CAA655365 CJV655364:CJW655365 CTR655364:CTS655365 DDN655364:DDO655365 DNJ655364:DNK655365 DXF655364:DXG655365 EHB655364:EHC655365 EQX655364:EQY655365 FAT655364:FAU655365 FKP655364:FKQ655365 FUL655364:FUM655365 GEH655364:GEI655365 GOD655364:GOE655365 GXZ655364:GYA655365 HHV655364:HHW655365 HRR655364:HRS655365 IBN655364:IBO655365 ILJ655364:ILK655365 IVF655364:IVG655365 JFB655364:JFC655365 JOX655364:JOY655365 JYT655364:JYU655365 KIP655364:KIQ655365 KSL655364:KSM655365 LCH655364:LCI655365 LMD655364:LME655365 LVZ655364:LWA655365 MFV655364:MFW655365 MPR655364:MPS655365 MZN655364:MZO655365 NJJ655364:NJK655365 NTF655364:NTG655365 ODB655364:ODC655365 OMX655364:OMY655365 OWT655364:OWU655365 PGP655364:PGQ655365 PQL655364:PQM655365 QAH655364:QAI655365 QKD655364:QKE655365 QTZ655364:QUA655365 RDV655364:RDW655365 RNR655364:RNS655365 RXN655364:RXO655365 SHJ655364:SHK655365 SRF655364:SRG655365 TBB655364:TBC655365 TKX655364:TKY655365 TUT655364:TUU655365 UEP655364:UEQ655365 UOL655364:UOM655365 UYH655364:UYI655365 VID655364:VIE655365 VRZ655364:VSA655365 WBV655364:WBW655365 WLR655364:WLS655365 WVN655364:WVO655365 JB720900:JC720901 SX720900:SY720901 ACT720900:ACU720901 AMP720900:AMQ720901 AWL720900:AWM720901 BGH720900:BGI720901 BQD720900:BQE720901 BZZ720900:CAA720901 CJV720900:CJW720901 CTR720900:CTS720901 DDN720900:DDO720901 DNJ720900:DNK720901 DXF720900:DXG720901 EHB720900:EHC720901 EQX720900:EQY720901 FAT720900:FAU720901 FKP720900:FKQ720901 FUL720900:FUM720901 GEH720900:GEI720901 GOD720900:GOE720901 GXZ720900:GYA720901 HHV720900:HHW720901 HRR720900:HRS720901 IBN720900:IBO720901 ILJ720900:ILK720901 IVF720900:IVG720901 JFB720900:JFC720901 JOX720900:JOY720901 JYT720900:JYU720901 KIP720900:KIQ720901 KSL720900:KSM720901 LCH720900:LCI720901 LMD720900:LME720901 LVZ720900:LWA720901 MFV720900:MFW720901 MPR720900:MPS720901 MZN720900:MZO720901 NJJ720900:NJK720901 NTF720900:NTG720901 ODB720900:ODC720901 OMX720900:OMY720901 OWT720900:OWU720901 PGP720900:PGQ720901 PQL720900:PQM720901 QAH720900:QAI720901 QKD720900:QKE720901 QTZ720900:QUA720901 RDV720900:RDW720901 RNR720900:RNS720901 RXN720900:RXO720901 SHJ720900:SHK720901 SRF720900:SRG720901 TBB720900:TBC720901 TKX720900:TKY720901 TUT720900:TUU720901 UEP720900:UEQ720901 UOL720900:UOM720901 UYH720900:UYI720901 VID720900:VIE720901 VRZ720900:VSA720901 WBV720900:WBW720901 WLR720900:WLS720901 WVN720900:WVO720901 JB786436:JC786437 SX786436:SY786437 ACT786436:ACU786437 AMP786436:AMQ786437 AWL786436:AWM786437 BGH786436:BGI786437 BQD786436:BQE786437 BZZ786436:CAA786437 CJV786436:CJW786437 CTR786436:CTS786437 DDN786436:DDO786437 DNJ786436:DNK786437 DXF786436:DXG786437 EHB786436:EHC786437 EQX786436:EQY786437 FAT786436:FAU786437 FKP786436:FKQ786437 FUL786436:FUM786437 GEH786436:GEI786437 GOD786436:GOE786437 GXZ786436:GYA786437 HHV786436:HHW786437 HRR786436:HRS786437 IBN786436:IBO786437 ILJ786436:ILK786437 IVF786436:IVG786437 JFB786436:JFC786437 JOX786436:JOY786437 JYT786436:JYU786437 KIP786436:KIQ786437 KSL786436:KSM786437 LCH786436:LCI786437 LMD786436:LME786437 LVZ786436:LWA786437 MFV786436:MFW786437 MPR786436:MPS786437 MZN786436:MZO786437 NJJ786436:NJK786437 NTF786436:NTG786437 ODB786436:ODC786437 OMX786436:OMY786437 OWT786436:OWU786437 PGP786436:PGQ786437 PQL786436:PQM786437 QAH786436:QAI786437 QKD786436:QKE786437 QTZ786436:QUA786437 RDV786436:RDW786437 RNR786436:RNS786437 RXN786436:RXO786437 SHJ786436:SHK786437 SRF786436:SRG786437 TBB786436:TBC786437 TKX786436:TKY786437 TUT786436:TUU786437 UEP786436:UEQ786437 UOL786436:UOM786437 UYH786436:UYI786437 VID786436:VIE786437 VRZ786436:VSA786437 WBV786436:WBW786437 WLR786436:WLS786437 WVN786436:WVO786437 JB851972:JC851973 SX851972:SY851973 ACT851972:ACU851973 AMP851972:AMQ851973 AWL851972:AWM851973 BGH851972:BGI851973 BQD851972:BQE851973 BZZ851972:CAA851973 CJV851972:CJW851973 CTR851972:CTS851973 DDN851972:DDO851973 DNJ851972:DNK851973 DXF851972:DXG851973 EHB851972:EHC851973 EQX851972:EQY851973 FAT851972:FAU851973 FKP851972:FKQ851973 FUL851972:FUM851973 GEH851972:GEI851973 GOD851972:GOE851973 GXZ851972:GYA851973 HHV851972:HHW851973 HRR851972:HRS851973 IBN851972:IBO851973 ILJ851972:ILK851973 IVF851972:IVG851973 JFB851972:JFC851973 JOX851972:JOY851973 JYT851972:JYU851973 KIP851972:KIQ851973 KSL851972:KSM851973 LCH851972:LCI851973 LMD851972:LME851973 LVZ851972:LWA851973 MFV851972:MFW851973 MPR851972:MPS851973 MZN851972:MZO851973 NJJ851972:NJK851973 NTF851972:NTG851973 ODB851972:ODC851973 OMX851972:OMY851973 OWT851972:OWU851973 PGP851972:PGQ851973 PQL851972:PQM851973 QAH851972:QAI851973 QKD851972:QKE851973 QTZ851972:QUA851973 RDV851972:RDW851973 RNR851972:RNS851973 RXN851972:RXO851973 SHJ851972:SHK851973 SRF851972:SRG851973 TBB851972:TBC851973 TKX851972:TKY851973 TUT851972:TUU851973 UEP851972:UEQ851973 UOL851972:UOM851973 UYH851972:UYI851973 VID851972:VIE851973 VRZ851972:VSA851973 WBV851972:WBW851973 WLR851972:WLS851973 WVN851972:WVO851973 JB917508:JC917509 SX917508:SY917509 ACT917508:ACU917509 AMP917508:AMQ917509 AWL917508:AWM917509 BGH917508:BGI917509 BQD917508:BQE917509 BZZ917508:CAA917509 CJV917508:CJW917509 CTR917508:CTS917509 DDN917508:DDO917509 DNJ917508:DNK917509 DXF917508:DXG917509 EHB917508:EHC917509 EQX917508:EQY917509 FAT917508:FAU917509 FKP917508:FKQ917509 FUL917508:FUM917509 GEH917508:GEI917509 GOD917508:GOE917509 GXZ917508:GYA917509 HHV917508:HHW917509 HRR917508:HRS917509 IBN917508:IBO917509 ILJ917508:ILK917509 IVF917508:IVG917509 JFB917508:JFC917509 JOX917508:JOY917509 JYT917508:JYU917509 KIP917508:KIQ917509 KSL917508:KSM917509 LCH917508:LCI917509 LMD917508:LME917509 LVZ917508:LWA917509 MFV917508:MFW917509 MPR917508:MPS917509 MZN917508:MZO917509 NJJ917508:NJK917509 NTF917508:NTG917509 ODB917508:ODC917509 OMX917508:OMY917509 OWT917508:OWU917509 PGP917508:PGQ917509 PQL917508:PQM917509 QAH917508:QAI917509 QKD917508:QKE917509 QTZ917508:QUA917509 RDV917508:RDW917509 RNR917508:RNS917509 RXN917508:RXO917509 SHJ917508:SHK917509 SRF917508:SRG917509 TBB917508:TBC917509 TKX917508:TKY917509 TUT917508:TUU917509 UEP917508:UEQ917509 UOL917508:UOM917509 UYH917508:UYI917509 VID917508:VIE917509 VRZ917508:VSA917509 WBV917508:WBW917509 WLR917508:WLS917509 WVN917508:WVO917509 JB983044:JC983045 SX983044:SY983045 ACT983044:ACU983045 AMP983044:AMQ983045 AWL983044:AWM983045 BGH983044:BGI983045 BQD983044:BQE983045 BZZ983044:CAA983045 CJV983044:CJW983045 CTR983044:CTS983045 DDN983044:DDO983045 DNJ983044:DNK983045 DXF983044:DXG983045 EHB983044:EHC983045 EQX983044:EQY983045 FAT983044:FAU983045 FKP983044:FKQ983045 FUL983044:FUM983045 GEH983044:GEI983045 GOD983044:GOE983045 GXZ983044:GYA983045 HHV983044:HHW983045 HRR983044:HRS983045 IBN983044:IBO983045 ILJ983044:ILK983045 IVF983044:IVG983045 JFB983044:JFC983045 JOX983044:JOY983045 JYT983044:JYU983045 KIP983044:KIQ983045 KSL983044:KSM983045 LCH983044:LCI983045 LMD983044:LME983045 LVZ983044:LWA983045 MFV983044:MFW983045 MPR983044:MPS983045 MZN983044:MZO983045 NJJ983044:NJK983045 NTF983044:NTG983045 ODB983044:ODC983045 OMX983044:OMY983045 OWT983044:OWU983045 PGP983044:PGQ983045 PQL983044:PQM983045 QAH983044:QAI983045 QKD983044:QKE983045 QTZ983044:QUA983045 RDV983044:RDW983045 RNR983044:RNS983045 RXN983044:RXO983045 SHJ983044:SHK983045 SRF983044:SRG983045 TBB983044:TBC983045 TKX983044:TKY983045 TUT983044:TUU983045 UEP983044:UEQ983045 UOL983044:UOM983045 UYH983044:UYI983045 VID983044:VIE983045 VRZ983044:VSA983045 WBV983044:WBW983045 WLR983044:WLS983045 WVN983044:WVO983045 JE65540:JF65541 TA65540:TB65541 ACW65540:ACX65541 AMS65540:AMT65541 AWO65540:AWP65541 BGK65540:BGL65541 BQG65540:BQH65541 CAC65540:CAD65541 CJY65540:CJZ65541 CTU65540:CTV65541 DDQ65540:DDR65541 DNM65540:DNN65541 DXI65540:DXJ65541 EHE65540:EHF65541 ERA65540:ERB65541 FAW65540:FAX65541 FKS65540:FKT65541 FUO65540:FUP65541 GEK65540:GEL65541 GOG65540:GOH65541 GYC65540:GYD65541 HHY65540:HHZ65541 HRU65540:HRV65541 IBQ65540:IBR65541 ILM65540:ILN65541 IVI65540:IVJ65541 JFE65540:JFF65541 JPA65540:JPB65541 JYW65540:JYX65541 KIS65540:KIT65541 KSO65540:KSP65541 LCK65540:LCL65541 LMG65540:LMH65541 LWC65540:LWD65541 MFY65540:MFZ65541 MPU65540:MPV65541 MZQ65540:MZR65541 NJM65540:NJN65541 NTI65540:NTJ65541 ODE65540:ODF65541 ONA65540:ONB65541 OWW65540:OWX65541 PGS65540:PGT65541 PQO65540:PQP65541 QAK65540:QAL65541 QKG65540:QKH65541 QUC65540:QUD65541 RDY65540:RDZ65541 RNU65540:RNV65541 RXQ65540:RXR65541 SHM65540:SHN65541 SRI65540:SRJ65541 TBE65540:TBF65541 TLA65540:TLB65541 TUW65540:TUX65541 UES65540:UET65541 UOO65540:UOP65541 UYK65540:UYL65541 VIG65540:VIH65541 VSC65540:VSD65541 WBY65540:WBZ65541 WLU65540:WLV65541 WVQ65540:WVR65541 JE131076:JF131077 TA131076:TB131077 ACW131076:ACX131077 AMS131076:AMT131077 AWO131076:AWP131077 BGK131076:BGL131077 BQG131076:BQH131077 CAC131076:CAD131077 CJY131076:CJZ131077 CTU131076:CTV131077 DDQ131076:DDR131077 DNM131076:DNN131077 DXI131076:DXJ131077 EHE131076:EHF131077 ERA131076:ERB131077 FAW131076:FAX131077 FKS131076:FKT131077 FUO131076:FUP131077 GEK131076:GEL131077 GOG131076:GOH131077 GYC131076:GYD131077 HHY131076:HHZ131077 HRU131076:HRV131077 IBQ131076:IBR131077 ILM131076:ILN131077 IVI131076:IVJ131077 JFE131076:JFF131077 JPA131076:JPB131077 JYW131076:JYX131077 KIS131076:KIT131077 KSO131076:KSP131077 LCK131076:LCL131077 LMG131076:LMH131077 LWC131076:LWD131077 MFY131076:MFZ131077 MPU131076:MPV131077 MZQ131076:MZR131077 NJM131076:NJN131077 NTI131076:NTJ131077 ODE131076:ODF131077 ONA131076:ONB131077 OWW131076:OWX131077 PGS131076:PGT131077 PQO131076:PQP131077 QAK131076:QAL131077 QKG131076:QKH131077 QUC131076:QUD131077 RDY131076:RDZ131077 RNU131076:RNV131077 RXQ131076:RXR131077 SHM131076:SHN131077 SRI131076:SRJ131077 TBE131076:TBF131077 TLA131076:TLB131077 TUW131076:TUX131077 UES131076:UET131077 UOO131076:UOP131077 UYK131076:UYL131077 VIG131076:VIH131077 VSC131076:VSD131077 WBY131076:WBZ131077 WLU131076:WLV131077 WVQ131076:WVR131077 JE196612:JF196613 TA196612:TB196613 ACW196612:ACX196613 AMS196612:AMT196613 AWO196612:AWP196613 BGK196612:BGL196613 BQG196612:BQH196613 CAC196612:CAD196613 CJY196612:CJZ196613 CTU196612:CTV196613 DDQ196612:DDR196613 DNM196612:DNN196613 DXI196612:DXJ196613 EHE196612:EHF196613 ERA196612:ERB196613 FAW196612:FAX196613 FKS196612:FKT196613 FUO196612:FUP196613 GEK196612:GEL196613 GOG196612:GOH196613 GYC196612:GYD196613 HHY196612:HHZ196613 HRU196612:HRV196613 IBQ196612:IBR196613 ILM196612:ILN196613 IVI196612:IVJ196613 JFE196612:JFF196613 JPA196612:JPB196613 JYW196612:JYX196613 KIS196612:KIT196613 KSO196612:KSP196613 LCK196612:LCL196613 LMG196612:LMH196613 LWC196612:LWD196613 MFY196612:MFZ196613 MPU196612:MPV196613 MZQ196612:MZR196613 NJM196612:NJN196613 NTI196612:NTJ196613 ODE196612:ODF196613 ONA196612:ONB196613 OWW196612:OWX196613 PGS196612:PGT196613 PQO196612:PQP196613 QAK196612:QAL196613 QKG196612:QKH196613 QUC196612:QUD196613 RDY196612:RDZ196613 RNU196612:RNV196613 RXQ196612:RXR196613 SHM196612:SHN196613 SRI196612:SRJ196613 TBE196612:TBF196613 TLA196612:TLB196613 TUW196612:TUX196613 UES196612:UET196613 UOO196612:UOP196613 UYK196612:UYL196613 VIG196612:VIH196613 VSC196612:VSD196613 WBY196612:WBZ196613 WLU196612:WLV196613 WVQ196612:WVR196613 JE262148:JF262149 TA262148:TB262149 ACW262148:ACX262149 AMS262148:AMT262149 AWO262148:AWP262149 BGK262148:BGL262149 BQG262148:BQH262149 CAC262148:CAD262149 CJY262148:CJZ262149 CTU262148:CTV262149 DDQ262148:DDR262149 DNM262148:DNN262149 DXI262148:DXJ262149 EHE262148:EHF262149 ERA262148:ERB262149 FAW262148:FAX262149 FKS262148:FKT262149 FUO262148:FUP262149 GEK262148:GEL262149 GOG262148:GOH262149 GYC262148:GYD262149 HHY262148:HHZ262149 HRU262148:HRV262149 IBQ262148:IBR262149 ILM262148:ILN262149 IVI262148:IVJ262149 JFE262148:JFF262149 JPA262148:JPB262149 JYW262148:JYX262149 KIS262148:KIT262149 KSO262148:KSP262149 LCK262148:LCL262149 LMG262148:LMH262149 LWC262148:LWD262149 MFY262148:MFZ262149 MPU262148:MPV262149 MZQ262148:MZR262149 NJM262148:NJN262149 NTI262148:NTJ262149 ODE262148:ODF262149 ONA262148:ONB262149 OWW262148:OWX262149 PGS262148:PGT262149 PQO262148:PQP262149 QAK262148:QAL262149 QKG262148:QKH262149 QUC262148:QUD262149 RDY262148:RDZ262149 RNU262148:RNV262149 RXQ262148:RXR262149 SHM262148:SHN262149 SRI262148:SRJ262149 TBE262148:TBF262149 TLA262148:TLB262149 TUW262148:TUX262149 UES262148:UET262149 UOO262148:UOP262149 UYK262148:UYL262149 VIG262148:VIH262149 VSC262148:VSD262149 WBY262148:WBZ262149 WLU262148:WLV262149 WVQ262148:WVR262149 JE327684:JF327685 TA327684:TB327685 ACW327684:ACX327685 AMS327684:AMT327685 AWO327684:AWP327685 BGK327684:BGL327685 BQG327684:BQH327685 CAC327684:CAD327685 CJY327684:CJZ327685 CTU327684:CTV327685 DDQ327684:DDR327685 DNM327684:DNN327685 DXI327684:DXJ327685 EHE327684:EHF327685 ERA327684:ERB327685 FAW327684:FAX327685 FKS327684:FKT327685 FUO327684:FUP327685 GEK327684:GEL327685 GOG327684:GOH327685 GYC327684:GYD327685 HHY327684:HHZ327685 HRU327684:HRV327685 IBQ327684:IBR327685 ILM327684:ILN327685 IVI327684:IVJ327685 JFE327684:JFF327685 JPA327684:JPB327685 JYW327684:JYX327685 KIS327684:KIT327685 KSO327684:KSP327685 LCK327684:LCL327685 LMG327684:LMH327685 LWC327684:LWD327685 MFY327684:MFZ327685 MPU327684:MPV327685 MZQ327684:MZR327685 NJM327684:NJN327685 NTI327684:NTJ327685 ODE327684:ODF327685 ONA327684:ONB327685 OWW327684:OWX327685 PGS327684:PGT327685 PQO327684:PQP327685 QAK327684:QAL327685 QKG327684:QKH327685 QUC327684:QUD327685 RDY327684:RDZ327685 RNU327684:RNV327685 RXQ327684:RXR327685 SHM327684:SHN327685 SRI327684:SRJ327685 TBE327684:TBF327685 TLA327684:TLB327685 TUW327684:TUX327685 UES327684:UET327685 UOO327684:UOP327685 UYK327684:UYL327685 VIG327684:VIH327685 VSC327684:VSD327685 WBY327684:WBZ327685 WLU327684:WLV327685 WVQ327684:WVR327685 JE393220:JF393221 TA393220:TB393221 ACW393220:ACX393221 AMS393220:AMT393221 AWO393220:AWP393221 BGK393220:BGL393221 BQG393220:BQH393221 CAC393220:CAD393221 CJY393220:CJZ393221 CTU393220:CTV393221 DDQ393220:DDR393221 DNM393220:DNN393221 DXI393220:DXJ393221 EHE393220:EHF393221 ERA393220:ERB393221 FAW393220:FAX393221 FKS393220:FKT393221 FUO393220:FUP393221 GEK393220:GEL393221 GOG393220:GOH393221 GYC393220:GYD393221 HHY393220:HHZ393221 HRU393220:HRV393221 IBQ393220:IBR393221 ILM393220:ILN393221 IVI393220:IVJ393221 JFE393220:JFF393221 JPA393220:JPB393221 JYW393220:JYX393221 KIS393220:KIT393221 KSO393220:KSP393221 LCK393220:LCL393221 LMG393220:LMH393221 LWC393220:LWD393221 MFY393220:MFZ393221 MPU393220:MPV393221 MZQ393220:MZR393221 NJM393220:NJN393221 NTI393220:NTJ393221 ODE393220:ODF393221 ONA393220:ONB393221 OWW393220:OWX393221 PGS393220:PGT393221 PQO393220:PQP393221 QAK393220:QAL393221 QKG393220:QKH393221 QUC393220:QUD393221 RDY393220:RDZ393221 RNU393220:RNV393221 RXQ393220:RXR393221 SHM393220:SHN393221 SRI393220:SRJ393221 TBE393220:TBF393221 TLA393220:TLB393221 TUW393220:TUX393221 UES393220:UET393221 UOO393220:UOP393221 UYK393220:UYL393221 VIG393220:VIH393221 VSC393220:VSD393221 WBY393220:WBZ393221 WLU393220:WLV393221 WVQ393220:WVR393221 JE458756:JF458757 TA458756:TB458757 ACW458756:ACX458757 AMS458756:AMT458757 AWO458756:AWP458757 BGK458756:BGL458757 BQG458756:BQH458757 CAC458756:CAD458757 CJY458756:CJZ458757 CTU458756:CTV458757 DDQ458756:DDR458757 DNM458756:DNN458757 DXI458756:DXJ458757 EHE458756:EHF458757 ERA458756:ERB458757 FAW458756:FAX458757 FKS458756:FKT458757 FUO458756:FUP458757 GEK458756:GEL458757 GOG458756:GOH458757 GYC458756:GYD458757 HHY458756:HHZ458757 HRU458756:HRV458757 IBQ458756:IBR458757 ILM458756:ILN458757 IVI458756:IVJ458757 JFE458756:JFF458757 JPA458756:JPB458757 JYW458756:JYX458757 KIS458756:KIT458757 KSO458756:KSP458757 LCK458756:LCL458757 LMG458756:LMH458757 LWC458756:LWD458757 MFY458756:MFZ458757 MPU458756:MPV458757 MZQ458756:MZR458757 NJM458756:NJN458757 NTI458756:NTJ458757 ODE458756:ODF458757 ONA458756:ONB458757 OWW458756:OWX458757 PGS458756:PGT458757 PQO458756:PQP458757 QAK458756:QAL458757 QKG458756:QKH458757 QUC458756:QUD458757 RDY458756:RDZ458757 RNU458756:RNV458757 RXQ458756:RXR458757 SHM458756:SHN458757 SRI458756:SRJ458757 TBE458756:TBF458757 TLA458756:TLB458757 TUW458756:TUX458757 UES458756:UET458757 UOO458756:UOP458757 UYK458756:UYL458757 VIG458756:VIH458757 VSC458756:VSD458757 WBY458756:WBZ458757 WLU458756:WLV458757 WVQ458756:WVR458757 JE524292:JF524293 TA524292:TB524293 ACW524292:ACX524293 AMS524292:AMT524293 AWO524292:AWP524293 BGK524292:BGL524293 BQG524292:BQH524293 CAC524292:CAD524293 CJY524292:CJZ524293 CTU524292:CTV524293 DDQ524292:DDR524293 DNM524292:DNN524293 DXI524292:DXJ524293 EHE524292:EHF524293 ERA524292:ERB524293 FAW524292:FAX524293 FKS524292:FKT524293 FUO524292:FUP524293 GEK524292:GEL524293 GOG524292:GOH524293 GYC524292:GYD524293 HHY524292:HHZ524293 HRU524292:HRV524293 IBQ524292:IBR524293 ILM524292:ILN524293 IVI524292:IVJ524293 JFE524292:JFF524293 JPA524292:JPB524293 JYW524292:JYX524293 KIS524292:KIT524293 KSO524292:KSP524293 LCK524292:LCL524293 LMG524292:LMH524293 LWC524292:LWD524293 MFY524292:MFZ524293 MPU524292:MPV524293 MZQ524292:MZR524293 NJM524292:NJN524293 NTI524292:NTJ524293 ODE524292:ODF524293 ONA524292:ONB524293 OWW524292:OWX524293 PGS524292:PGT524293 PQO524292:PQP524293 QAK524292:QAL524293 QKG524292:QKH524293 QUC524292:QUD524293 RDY524292:RDZ524293 RNU524292:RNV524293 RXQ524292:RXR524293 SHM524292:SHN524293 SRI524292:SRJ524293 TBE524292:TBF524293 TLA524292:TLB524293 TUW524292:TUX524293 UES524292:UET524293 UOO524292:UOP524293 UYK524292:UYL524293 VIG524292:VIH524293 VSC524292:VSD524293 WBY524292:WBZ524293 WLU524292:WLV524293 WVQ524292:WVR524293 JE589828:JF589829 TA589828:TB589829 ACW589828:ACX589829 AMS589828:AMT589829 AWO589828:AWP589829 BGK589828:BGL589829 BQG589828:BQH589829 CAC589828:CAD589829 CJY589828:CJZ589829 CTU589828:CTV589829 DDQ589828:DDR589829 DNM589828:DNN589829 DXI589828:DXJ589829 EHE589828:EHF589829 ERA589828:ERB589829 FAW589828:FAX589829 FKS589828:FKT589829 FUO589828:FUP589829 GEK589828:GEL589829 GOG589828:GOH589829 GYC589828:GYD589829 HHY589828:HHZ589829 HRU589828:HRV589829 IBQ589828:IBR589829 ILM589828:ILN589829 IVI589828:IVJ589829 JFE589828:JFF589829 JPA589828:JPB589829 JYW589828:JYX589829 KIS589828:KIT589829 KSO589828:KSP589829 LCK589828:LCL589829 LMG589828:LMH589829 LWC589828:LWD589829 MFY589828:MFZ589829 MPU589828:MPV589829 MZQ589828:MZR589829 NJM589828:NJN589829 NTI589828:NTJ589829 ODE589828:ODF589829 ONA589828:ONB589829 OWW589828:OWX589829 PGS589828:PGT589829 PQO589828:PQP589829 QAK589828:QAL589829 QKG589828:QKH589829 QUC589828:QUD589829 RDY589828:RDZ589829 RNU589828:RNV589829 RXQ589828:RXR589829 SHM589828:SHN589829 SRI589828:SRJ589829 TBE589828:TBF589829 TLA589828:TLB589829 TUW589828:TUX589829 UES589828:UET589829 UOO589828:UOP589829 UYK589828:UYL589829 VIG589828:VIH589829 VSC589828:VSD589829 WBY589828:WBZ589829 WLU589828:WLV589829 WVQ589828:WVR589829 JE655364:JF655365 TA655364:TB655365 ACW655364:ACX655365 AMS655364:AMT655365 AWO655364:AWP655365 BGK655364:BGL655365 BQG655364:BQH655365 CAC655364:CAD655365 CJY655364:CJZ655365 CTU655364:CTV655365 DDQ655364:DDR655365 DNM655364:DNN655365 DXI655364:DXJ655365 EHE655364:EHF655365 ERA655364:ERB655365 FAW655364:FAX655365 FKS655364:FKT655365 FUO655364:FUP655365 GEK655364:GEL655365 GOG655364:GOH655365 GYC655364:GYD655365 HHY655364:HHZ655365 HRU655364:HRV655365 IBQ655364:IBR655365 ILM655364:ILN655365 IVI655364:IVJ655365 JFE655364:JFF655365 JPA655364:JPB655365 JYW655364:JYX655365 KIS655364:KIT655365 KSO655364:KSP655365 LCK655364:LCL655365 LMG655364:LMH655365 LWC655364:LWD655365 MFY655364:MFZ655365 MPU655364:MPV655365 MZQ655364:MZR655365 NJM655364:NJN655365 NTI655364:NTJ655365 ODE655364:ODF655365 ONA655364:ONB655365 OWW655364:OWX655365 PGS655364:PGT655365 PQO655364:PQP655365 QAK655364:QAL655365 QKG655364:QKH655365 QUC655364:QUD655365 RDY655364:RDZ655365 RNU655364:RNV655365 RXQ655364:RXR655365 SHM655364:SHN655365 SRI655364:SRJ655365 TBE655364:TBF655365 TLA655364:TLB655365 TUW655364:TUX655365 UES655364:UET655365 UOO655364:UOP655365 UYK655364:UYL655365 VIG655364:VIH655365 VSC655364:VSD655365 WBY655364:WBZ655365 WLU655364:WLV655365 WVQ655364:WVR655365 JE720900:JF720901 TA720900:TB720901 ACW720900:ACX720901 AMS720900:AMT720901 AWO720900:AWP720901 BGK720900:BGL720901 BQG720900:BQH720901 CAC720900:CAD720901 CJY720900:CJZ720901 CTU720900:CTV720901 DDQ720900:DDR720901 DNM720900:DNN720901 DXI720900:DXJ720901 EHE720900:EHF720901 ERA720900:ERB720901 FAW720900:FAX720901 FKS720900:FKT720901 FUO720900:FUP720901 GEK720900:GEL720901 GOG720900:GOH720901 GYC720900:GYD720901 HHY720900:HHZ720901 HRU720900:HRV720901 IBQ720900:IBR720901 ILM720900:ILN720901 IVI720900:IVJ720901 JFE720900:JFF720901 JPA720900:JPB720901 JYW720900:JYX720901 KIS720900:KIT720901 KSO720900:KSP720901 LCK720900:LCL720901 LMG720900:LMH720901 LWC720900:LWD720901 MFY720900:MFZ720901 MPU720900:MPV720901 MZQ720900:MZR720901 NJM720900:NJN720901 NTI720900:NTJ720901 ODE720900:ODF720901 ONA720900:ONB720901 OWW720900:OWX720901 PGS720900:PGT720901 PQO720900:PQP720901 QAK720900:QAL720901 QKG720900:QKH720901 QUC720900:QUD720901 RDY720900:RDZ720901 RNU720900:RNV720901 RXQ720900:RXR720901 SHM720900:SHN720901 SRI720900:SRJ720901 TBE720900:TBF720901 TLA720900:TLB720901 TUW720900:TUX720901 UES720900:UET720901 UOO720900:UOP720901 UYK720900:UYL720901 VIG720900:VIH720901 VSC720900:VSD720901 WBY720900:WBZ720901 WLU720900:WLV720901 WVQ720900:WVR720901 JE786436:JF786437 TA786436:TB786437 ACW786436:ACX786437 AMS786436:AMT786437 AWO786436:AWP786437 BGK786436:BGL786437 BQG786436:BQH786437 CAC786436:CAD786437 CJY786436:CJZ786437 CTU786436:CTV786437 DDQ786436:DDR786437 DNM786436:DNN786437 DXI786436:DXJ786437 EHE786436:EHF786437 ERA786436:ERB786437 FAW786436:FAX786437 FKS786436:FKT786437 FUO786436:FUP786437 GEK786436:GEL786437 GOG786436:GOH786437 GYC786436:GYD786437 HHY786436:HHZ786437 HRU786436:HRV786437 IBQ786436:IBR786437 ILM786436:ILN786437 IVI786436:IVJ786437 JFE786436:JFF786437 JPA786436:JPB786437 JYW786436:JYX786437 KIS786436:KIT786437 KSO786436:KSP786437 LCK786436:LCL786437 LMG786436:LMH786437 LWC786436:LWD786437 MFY786436:MFZ786437 MPU786436:MPV786437 MZQ786436:MZR786437 NJM786436:NJN786437 NTI786436:NTJ786437 ODE786436:ODF786437 ONA786436:ONB786437 OWW786436:OWX786437 PGS786436:PGT786437 PQO786436:PQP786437 QAK786436:QAL786437 QKG786436:QKH786437 QUC786436:QUD786437 RDY786436:RDZ786437 RNU786436:RNV786437 RXQ786436:RXR786437 SHM786436:SHN786437 SRI786436:SRJ786437 TBE786436:TBF786437 TLA786436:TLB786437 TUW786436:TUX786437 UES786436:UET786437 UOO786436:UOP786437 UYK786436:UYL786437 VIG786436:VIH786437 VSC786436:VSD786437 WBY786436:WBZ786437 WLU786436:WLV786437 WVQ786436:WVR786437 JE851972:JF851973 TA851972:TB851973 ACW851972:ACX851973 AMS851972:AMT851973 AWO851972:AWP851973 BGK851972:BGL851973 BQG851972:BQH851973 CAC851972:CAD851973 CJY851972:CJZ851973 CTU851972:CTV851973 DDQ851972:DDR851973 DNM851972:DNN851973 DXI851972:DXJ851973 EHE851972:EHF851973 ERA851972:ERB851973 FAW851972:FAX851973 FKS851972:FKT851973 FUO851972:FUP851973 GEK851972:GEL851973 GOG851972:GOH851973 GYC851972:GYD851973 HHY851972:HHZ851973 HRU851972:HRV851973 IBQ851972:IBR851973 ILM851972:ILN851973 IVI851972:IVJ851973 JFE851972:JFF851973 JPA851972:JPB851973 JYW851972:JYX851973 KIS851972:KIT851973 KSO851972:KSP851973 LCK851972:LCL851973 LMG851972:LMH851973 LWC851972:LWD851973 MFY851972:MFZ851973 MPU851972:MPV851973 MZQ851972:MZR851973 NJM851972:NJN851973 NTI851972:NTJ851973 ODE851972:ODF851973 ONA851972:ONB851973 OWW851972:OWX851973 PGS851972:PGT851973 PQO851972:PQP851973 QAK851972:QAL851973 QKG851972:QKH851973 QUC851972:QUD851973 RDY851972:RDZ851973 RNU851972:RNV851973 RXQ851972:RXR851973 SHM851972:SHN851973 SRI851972:SRJ851973 TBE851972:TBF851973 TLA851972:TLB851973 TUW851972:TUX851973 UES851972:UET851973 UOO851972:UOP851973 UYK851972:UYL851973 VIG851972:VIH851973 VSC851972:VSD851973 WBY851972:WBZ851973 WLU851972:WLV851973 WVQ851972:WVR851973 JE917508:JF917509 TA917508:TB917509 ACW917508:ACX917509 AMS917508:AMT917509 AWO917508:AWP917509 BGK917508:BGL917509 BQG917508:BQH917509 CAC917508:CAD917509 CJY917508:CJZ917509 CTU917508:CTV917509 DDQ917508:DDR917509 DNM917508:DNN917509 DXI917508:DXJ917509 EHE917508:EHF917509 ERA917508:ERB917509 FAW917508:FAX917509 FKS917508:FKT917509 FUO917508:FUP917509 GEK917508:GEL917509 GOG917508:GOH917509 GYC917508:GYD917509 HHY917508:HHZ917509 HRU917508:HRV917509 IBQ917508:IBR917509 ILM917508:ILN917509 IVI917508:IVJ917509 JFE917508:JFF917509 JPA917508:JPB917509 JYW917508:JYX917509 KIS917508:KIT917509 KSO917508:KSP917509 LCK917508:LCL917509 LMG917508:LMH917509 LWC917508:LWD917509 MFY917508:MFZ917509 MPU917508:MPV917509 MZQ917508:MZR917509 NJM917508:NJN917509 NTI917508:NTJ917509 ODE917508:ODF917509 ONA917508:ONB917509 OWW917508:OWX917509 PGS917508:PGT917509 PQO917508:PQP917509 QAK917508:QAL917509 QKG917508:QKH917509 QUC917508:QUD917509 RDY917508:RDZ917509 RNU917508:RNV917509 RXQ917508:RXR917509 SHM917508:SHN917509 SRI917508:SRJ917509 TBE917508:TBF917509 TLA917508:TLB917509 TUW917508:TUX917509 UES917508:UET917509 UOO917508:UOP917509 UYK917508:UYL917509 VIG917508:VIH917509 VSC917508:VSD917509 WBY917508:WBZ917509 WLU917508:WLV917509 WVQ917508:WVR917509 JE983044:JF983045 TA983044:TB983045 ACW983044:ACX983045 AMS983044:AMT983045 AWO983044:AWP983045 BGK983044:BGL983045 BQG983044:BQH983045 CAC983044:CAD983045 CJY983044:CJZ983045 CTU983044:CTV983045 DDQ983044:DDR983045 DNM983044:DNN983045 DXI983044:DXJ983045 EHE983044:EHF983045 ERA983044:ERB983045 FAW983044:FAX983045 FKS983044:FKT983045 FUO983044:FUP983045 GEK983044:GEL983045 GOG983044:GOH983045 GYC983044:GYD983045 HHY983044:HHZ983045 HRU983044:HRV983045 IBQ983044:IBR983045 ILM983044:ILN983045 IVI983044:IVJ983045 JFE983044:JFF983045 JPA983044:JPB983045 JYW983044:JYX983045 KIS983044:KIT983045 KSO983044:KSP983045 LCK983044:LCL983045 LMG983044:LMH983045 LWC983044:LWD983045 MFY983044:MFZ983045 MPU983044:MPV983045 MZQ983044:MZR983045 NJM983044:NJN983045 NTI983044:NTJ983045 ODE983044:ODF983045 ONA983044:ONB983045 OWW983044:OWX983045 PGS983044:PGT983045 PQO983044:PQP983045 QAK983044:QAL983045 QKG983044:QKH983045 QUC983044:QUD983045 RDY983044:RDZ983045 RNU983044:RNV983045 RXQ983044:RXR983045 SHM983044:SHN983045 SRI983044:SRJ983045 TBE983044:TBF983045 TLA983044:TLB983045 TUW983044:TUX983045 UES983044:UET983045 UOO983044:UOP983045 UYK983044:UYL983045 VIG983044:VIH983045 VSC983044:VSD983045 J65510:K65511 J131046:K131047 J196582:K196583 J262118:K262119 J327654:K327655 J393190:K393191 J458726:K458727 J524262:K524263 J589798:K589799 J655334:K655335 J720870:K720871 J786406:K786407 J851942:K851943 J917478:K917479 J983014:K983015 G65504:H65505 G131040:H131041 G196576:H196577 G262112:H262113 G327648:H327649 G393184:H393185 G458720:H458721 G524256:H524257 G589792:H589793 G655328:H655329 G720864:H720865 G786400:H786401 G851936:H851937 G917472:H917473 G983008:H983009 J65504:K65505 J131040:K131041 J196576:K196577 J262112:K262113 J327648:K327649 J393184:K393185 J458720:K458721 J524256:K524257 J589792:K589793 J655328:K655329 J720864:K720865 J786400:K786401 J851936:K851937 J917472:K917473 J983008:K983009 G65510:H65511 G131046:H131047 G196582:H196583 G262118:H262119 G327654:H327655 G393190:H393191 G458726:H458727 G524262:H524263 G589798:H589799 G655334:H655335 G720870:H720871 G786406:H786407 G851942:H851943 G917478:H917479 G983014:H983015 M196582:N196583 M262118:N262119 M327654:N327655 M393190:N393191 M458726:N458727 M524262:N524263 M589798:N589799 M655334:N655335 M720870:N720871 M786406:N786407 M851942:N851943 M917478:N917479 M983014:N983015 M65504:N65505 M131040:N131041 M196576:N196577 M262112:N262113 M327648:N327649 M393184:N393185 M458720:N458721 M524256:N524257 M589792:N589793 M655328:N655329 M720864:N720865 M786400:N786401 M851936:N851937 M917472:N917473 M983008:N983009 M65510:N65511 S131046:T131047 S196582:T196583 S262118:T262119 S327654:T327655 S393190:T393191 S458726:T458727 S524262:T524263 S589798:T589799 S655334:T655335 S720870:T720871 S786406:T786407 S851942:T851943 S917478:T917479 S983014:T983015 S65504:T65505 S131040:T131041 S196576:T196577 S262112:T262113 S327648:T327649 S393184:T393185 S458720:T458721 S524256:T524257 S589792:T589793 S655328:T655329 S720864:T720865 S786400:T786401 S851936:T851937 S917472:T917473 S983008:T983009 S65510:T65511 M131046:N131047 P196582:Q196583 P262118:Q262119 P327654:Q327655 P393190:Q393191 P458726:Q458727 P524262:Q524263 P589798:Q589799 P655334:Q655335 P720870:Q720871 P786406:Q786407 P851942:Q851943 P917478:Q917479 P983014:Q983015 P65504:Q65505 P131040:Q131041 P196576:Q196577 P262112:Q262113 P327648:Q327649 P393184:Q393185 P458720:Q458721 P524256:Q524257 P589792:Q589793 P655328:Q655329 P720864:Q720865 P786400:Q786401 P851936:Q851937 P917472:Q917473 P983008:Q983009 P65510:Q65511 P131046:Q131047 BGN7:BGO9 JH7:JI9 AWR7:AWS9 AMV7:AMW9 ACZ7:ADA9 TD7:TE9 WVQ7:WVR9 WLU7:WLV9 WBY7:WBZ9 VSC7:VSD9 VIG7:VIH9 UYK7:UYL9 UOO7:UOP9 UES7:UET9 TUW7:TUX9 TLA7:TLB9 TBE7:TBF9 SRI7:SRJ9 SHM7:SHN9 RXQ7:RXR9 RNU7:RNV9 RDY7:RDZ9 QUC7:QUD9 QKG7:QKH9 QAK7:QAL9 PQO7:PQP9 PGS7:PGT9 OWW7:OWX9 ONA7:ONB9 ODE7:ODF9 NTI7:NTJ9 NJM7:NJN9 MZQ7:MZR9 MPU7:MPV9 MFY7:MFZ9 LWC7:LWD9 LMG7:LMH9 LCK7:LCL9 KSO7:KSP9 KIS7:KIT9 JYW7:JYX9 JPA7:JPB9 JFE7:JFF9 IVI7:IVJ9 ILM7:ILN9 IBQ7:IBR9 HRU7:HRV9 HHY7:HHZ9 GYC7:GYD9 GOG7:GOH9 GEK7:GEL9 FUO7:FUP9 FKS7:FKT9 FAW7:FAX9 ERA7:ERB9 EHE7:EHF9 DXI7:DXJ9 DNM7:DNN9 DDQ7:DDR9 CTU7:CTV9 CJY7:CJZ9 CAC7:CAD9 BQG7:BQH9 BGK7:BGL9 AWO7:AWP9 AMS7:AMT9 ACW7:ACX9 TA7:TB9 JE7:JF9 WVN7:WVO9 WLR7:WLS9 WBV7:WBW9 VRZ7:VSA9 VID7:VIE9 UYH7:UYI9 UOL7:UOM9 UEP7:UEQ9 TUT7:TUU9 TKX7:TKY9 TBB7:TBC9 SRF7:SRG9 SHJ7:SHK9 RXN7:RXO9 RNR7:RNS9 RDV7:RDW9 QTZ7:QUA9 QKD7:QKE9 QAH7:QAI9 PQL7:PQM9 PGP7:PGQ9 OWT7:OWU9 OMX7:OMY9 ODB7:ODC9 NTF7:NTG9 NJJ7:NJK9 MZN7:MZO9 MPR7:MPS9 MFV7:MFW9 LVZ7:LWA9 LMD7:LME9 LCH7:LCI9 KSL7:KSM9 KIP7:KIQ9 JYT7:JYU9 JOX7:JOY9 JFB7:JFC9 IVF7:IVG9 ILJ7:ILK9 IBN7:IBO9 HRR7:HRS9 HHV7:HHW9 GXZ7:GYA9 GOD7:GOE9 GEH7:GEI9 FUL7:FUM9 FKP7:FKQ9 FAT7:FAU9 EQX7:EQY9 EHB7:EHC9 DXF7:DXG9 DNJ7:DNK9 DDN7:DDO9 CTR7:CTS9 CJV7:CJW9 BZZ7:CAA9 BQD7:BQE9 BGH7:BGI9 AWL7:AWM9 AMP7:AMQ9 ACT7:ACU9 SX7:SY9 JB7:JC9 WVT7:WVU9 WLX7:WLY9 WCB7:WCC9 VSF7:VSG9 VIJ7:VIK9 UYN7:UYO9 UOR7:UOS9 UEV7:UEW9 TUZ7:TVA9 TLD7:TLE9 TBH7:TBI9 SRL7:SRM9 SHP7:SHQ9 RXT7:RXU9 RNX7:RNY9 REB7:REC9 QUF7:QUG9 QKJ7:QKK9 QAN7:QAO9 PQR7:PQS9 PGV7:PGW9 OWZ7:OXA9 OND7:ONE9 ODH7:ODI9 NTL7:NTM9 NJP7:NJQ9 MZT7:MZU9 MPX7:MPY9 MGB7:MGC9 LWF7:LWG9 LMJ7:LMK9 LCN7:LCO9 KSR7:KSS9 KIV7:KIW9 JYZ7:JZA9 JPD7:JPE9 JFH7:JFI9 IVL7:IVM9 ILP7:ILQ9 IBT7:IBU9 HRX7:HRY9 HIB7:HIC9 GYF7:GYG9 GOJ7:GOK9 GEN7:GEO9 FUR7:FUS9 FKV7:FKW9 FAZ7:FBA9 ERD7:ERE9 EHH7:EHI9 DXL7:DXM9 DNP7:DNQ9 DDT7:DDU9 CTX7:CTY9 CKB7:CKC9 CAF7:CAG9 BQJ7:BQK9" xr:uid="{00000000-0002-0000-0F00-000000000000}"/>
    <dataValidation allowBlank="1" showErrorMessage="1" prompt="Sólo para Instituciones PRIVADAS." sqref="F6:T9" xr:uid="{00000000-0002-0000-0F00-000001000000}"/>
  </dataValidations>
  <printOptions horizontalCentered="1"/>
  <pageMargins left="0.39370078740157483" right="0.39370078740157483" top="0.59055118110236227" bottom="0.43307086614173229" header="0.31496062992125984" footer="0.19685039370078741"/>
  <pageSetup scale="78" orientation="landscape" r:id="rId1"/>
  <headerFooter>
    <oddHeader>&amp;L&amp;G</oddHeader>
    <oddFooter>&amp;R&amp;"Carlito,Negrita"Académica Nocturna&amp;"Carlito,Normal", 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1">
    <pageSetUpPr fitToPage="1"/>
  </sheetPr>
  <dimension ref="A1:Z22"/>
  <sheetViews>
    <sheetView showGridLines="0" zoomScale="95" zoomScaleNormal="95" workbookViewId="0"/>
  </sheetViews>
  <sheetFormatPr defaultColWidth="11.42578125" defaultRowHeight="15"/>
  <cols>
    <col min="1" max="1" width="4.7109375" style="57" customWidth="1"/>
    <col min="2" max="2" width="34" style="60" customWidth="1"/>
    <col min="3" max="20" width="7" style="60" customWidth="1"/>
    <col min="21" max="256" width="11.42578125" style="60"/>
    <col min="257" max="257" width="32.28515625" style="60" customWidth="1"/>
    <col min="258" max="269" width="8.5703125" style="60" customWidth="1"/>
    <col min="270" max="512" width="11.42578125" style="60"/>
    <col min="513" max="513" width="32.28515625" style="60" customWidth="1"/>
    <col min="514" max="525" width="8.5703125" style="60" customWidth="1"/>
    <col min="526" max="768" width="11.42578125" style="60"/>
    <col min="769" max="769" width="32.28515625" style="60" customWidth="1"/>
    <col min="770" max="781" width="8.5703125" style="60" customWidth="1"/>
    <col min="782" max="1024" width="11.42578125" style="60"/>
    <col min="1025" max="1025" width="32.28515625" style="60" customWidth="1"/>
    <col min="1026" max="1037" width="8.5703125" style="60" customWidth="1"/>
    <col min="1038" max="1280" width="11.42578125" style="60"/>
    <col min="1281" max="1281" width="32.28515625" style="60" customWidth="1"/>
    <col min="1282" max="1293" width="8.5703125" style="60" customWidth="1"/>
    <col min="1294" max="1536" width="11.42578125" style="60"/>
    <col min="1537" max="1537" width="32.28515625" style="60" customWidth="1"/>
    <col min="1538" max="1549" width="8.5703125" style="60" customWidth="1"/>
    <col min="1550" max="1792" width="11.42578125" style="60"/>
    <col min="1793" max="1793" width="32.28515625" style="60" customWidth="1"/>
    <col min="1794" max="1805" width="8.5703125" style="60" customWidth="1"/>
    <col min="1806" max="2048" width="11.42578125" style="60"/>
    <col min="2049" max="2049" width="32.28515625" style="60" customWidth="1"/>
    <col min="2050" max="2061" width="8.5703125" style="60" customWidth="1"/>
    <col min="2062" max="2304" width="11.42578125" style="60"/>
    <col min="2305" max="2305" width="32.28515625" style="60" customWidth="1"/>
    <col min="2306" max="2317" width="8.5703125" style="60" customWidth="1"/>
    <col min="2318" max="2560" width="11.42578125" style="60"/>
    <col min="2561" max="2561" width="32.28515625" style="60" customWidth="1"/>
    <col min="2562" max="2573" width="8.5703125" style="60" customWidth="1"/>
    <col min="2574" max="2816" width="11.42578125" style="60"/>
    <col min="2817" max="2817" width="32.28515625" style="60" customWidth="1"/>
    <col min="2818" max="2829" width="8.5703125" style="60" customWidth="1"/>
    <col min="2830" max="3072" width="11.42578125" style="60"/>
    <col min="3073" max="3073" width="32.28515625" style="60" customWidth="1"/>
    <col min="3074" max="3085" width="8.5703125" style="60" customWidth="1"/>
    <col min="3086" max="3328" width="11.42578125" style="60"/>
    <col min="3329" max="3329" width="32.28515625" style="60" customWidth="1"/>
    <col min="3330" max="3341" width="8.5703125" style="60" customWidth="1"/>
    <col min="3342" max="3584" width="11.42578125" style="60"/>
    <col min="3585" max="3585" width="32.28515625" style="60" customWidth="1"/>
    <col min="3586" max="3597" width="8.5703125" style="60" customWidth="1"/>
    <col min="3598" max="3840" width="11.42578125" style="60"/>
    <col min="3841" max="3841" width="32.28515625" style="60" customWidth="1"/>
    <col min="3842" max="3853" width="8.5703125" style="60" customWidth="1"/>
    <col min="3854" max="4096" width="11.42578125" style="60"/>
    <col min="4097" max="4097" width="32.28515625" style="60" customWidth="1"/>
    <col min="4098" max="4109" width="8.5703125" style="60" customWidth="1"/>
    <col min="4110" max="4352" width="11.42578125" style="60"/>
    <col min="4353" max="4353" width="32.28515625" style="60" customWidth="1"/>
    <col min="4354" max="4365" width="8.5703125" style="60" customWidth="1"/>
    <col min="4366" max="4608" width="11.42578125" style="60"/>
    <col min="4609" max="4609" width="32.28515625" style="60" customWidth="1"/>
    <col min="4610" max="4621" width="8.5703125" style="60" customWidth="1"/>
    <col min="4622" max="4864" width="11.42578125" style="60"/>
    <col min="4865" max="4865" width="32.28515625" style="60" customWidth="1"/>
    <col min="4866" max="4877" width="8.5703125" style="60" customWidth="1"/>
    <col min="4878" max="5120" width="11.42578125" style="60"/>
    <col min="5121" max="5121" width="32.28515625" style="60" customWidth="1"/>
    <col min="5122" max="5133" width="8.5703125" style="60" customWidth="1"/>
    <col min="5134" max="5376" width="11.42578125" style="60"/>
    <col min="5377" max="5377" width="32.28515625" style="60" customWidth="1"/>
    <col min="5378" max="5389" width="8.5703125" style="60" customWidth="1"/>
    <col min="5390" max="5632" width="11.42578125" style="60"/>
    <col min="5633" max="5633" width="32.28515625" style="60" customWidth="1"/>
    <col min="5634" max="5645" width="8.5703125" style="60" customWidth="1"/>
    <col min="5646" max="5888" width="11.42578125" style="60"/>
    <col min="5889" max="5889" width="32.28515625" style="60" customWidth="1"/>
    <col min="5890" max="5901" width="8.5703125" style="60" customWidth="1"/>
    <col min="5902" max="6144" width="11.42578125" style="60"/>
    <col min="6145" max="6145" width="32.28515625" style="60" customWidth="1"/>
    <col min="6146" max="6157" width="8.5703125" style="60" customWidth="1"/>
    <col min="6158" max="6400" width="11.42578125" style="60"/>
    <col min="6401" max="6401" width="32.28515625" style="60" customWidth="1"/>
    <col min="6402" max="6413" width="8.5703125" style="60" customWidth="1"/>
    <col min="6414" max="6656" width="11.42578125" style="60"/>
    <col min="6657" max="6657" width="32.28515625" style="60" customWidth="1"/>
    <col min="6658" max="6669" width="8.5703125" style="60" customWidth="1"/>
    <col min="6670" max="6912" width="11.42578125" style="60"/>
    <col min="6913" max="6913" width="32.28515625" style="60" customWidth="1"/>
    <col min="6914" max="6925" width="8.5703125" style="60" customWidth="1"/>
    <col min="6926" max="7168" width="11.42578125" style="60"/>
    <col min="7169" max="7169" width="32.28515625" style="60" customWidth="1"/>
    <col min="7170" max="7181" width="8.5703125" style="60" customWidth="1"/>
    <col min="7182" max="7424" width="11.42578125" style="60"/>
    <col min="7425" max="7425" width="32.28515625" style="60" customWidth="1"/>
    <col min="7426" max="7437" width="8.5703125" style="60" customWidth="1"/>
    <col min="7438" max="7680" width="11.42578125" style="60"/>
    <col min="7681" max="7681" width="32.28515625" style="60" customWidth="1"/>
    <col min="7682" max="7693" width="8.5703125" style="60" customWidth="1"/>
    <col min="7694" max="7936" width="11.42578125" style="60"/>
    <col min="7937" max="7937" width="32.28515625" style="60" customWidth="1"/>
    <col min="7938" max="7949" width="8.5703125" style="60" customWidth="1"/>
    <col min="7950" max="8192" width="11.42578125" style="60"/>
    <col min="8193" max="8193" width="32.28515625" style="60" customWidth="1"/>
    <col min="8194" max="8205" width="8.5703125" style="60" customWidth="1"/>
    <col min="8206" max="8448" width="11.42578125" style="60"/>
    <col min="8449" max="8449" width="32.28515625" style="60" customWidth="1"/>
    <col min="8450" max="8461" width="8.5703125" style="60" customWidth="1"/>
    <col min="8462" max="8704" width="11.42578125" style="60"/>
    <col min="8705" max="8705" width="32.28515625" style="60" customWidth="1"/>
    <col min="8706" max="8717" width="8.5703125" style="60" customWidth="1"/>
    <col min="8718" max="8960" width="11.42578125" style="60"/>
    <col min="8961" max="8961" width="32.28515625" style="60" customWidth="1"/>
    <col min="8962" max="8973" width="8.5703125" style="60" customWidth="1"/>
    <col min="8974" max="9216" width="11.42578125" style="60"/>
    <col min="9217" max="9217" width="32.28515625" style="60" customWidth="1"/>
    <col min="9218" max="9229" width="8.5703125" style="60" customWidth="1"/>
    <col min="9230" max="9472" width="11.42578125" style="60"/>
    <col min="9473" max="9473" width="32.28515625" style="60" customWidth="1"/>
    <col min="9474" max="9485" width="8.5703125" style="60" customWidth="1"/>
    <col min="9486" max="9728" width="11.42578125" style="60"/>
    <col min="9729" max="9729" width="32.28515625" style="60" customWidth="1"/>
    <col min="9730" max="9741" width="8.5703125" style="60" customWidth="1"/>
    <col min="9742" max="9984" width="11.42578125" style="60"/>
    <col min="9985" max="9985" width="32.28515625" style="60" customWidth="1"/>
    <col min="9986" max="9997" width="8.5703125" style="60" customWidth="1"/>
    <col min="9998" max="10240" width="11.42578125" style="60"/>
    <col min="10241" max="10241" width="32.28515625" style="60" customWidth="1"/>
    <col min="10242" max="10253" width="8.5703125" style="60" customWidth="1"/>
    <col min="10254" max="10496" width="11.42578125" style="60"/>
    <col min="10497" max="10497" width="32.28515625" style="60" customWidth="1"/>
    <col min="10498" max="10509" width="8.5703125" style="60" customWidth="1"/>
    <col min="10510" max="10752" width="11.42578125" style="60"/>
    <col min="10753" max="10753" width="32.28515625" style="60" customWidth="1"/>
    <col min="10754" max="10765" width="8.5703125" style="60" customWidth="1"/>
    <col min="10766" max="11008" width="11.42578125" style="60"/>
    <col min="11009" max="11009" width="32.28515625" style="60" customWidth="1"/>
    <col min="11010" max="11021" width="8.5703125" style="60" customWidth="1"/>
    <col min="11022" max="11264" width="11.42578125" style="60"/>
    <col min="11265" max="11265" width="32.28515625" style="60" customWidth="1"/>
    <col min="11266" max="11277" width="8.5703125" style="60" customWidth="1"/>
    <col min="11278" max="11520" width="11.42578125" style="60"/>
    <col min="11521" max="11521" width="32.28515625" style="60" customWidth="1"/>
    <col min="11522" max="11533" width="8.5703125" style="60" customWidth="1"/>
    <col min="11534" max="11776" width="11.42578125" style="60"/>
    <col min="11777" max="11777" width="32.28515625" style="60" customWidth="1"/>
    <col min="11778" max="11789" width="8.5703125" style="60" customWidth="1"/>
    <col min="11790" max="12032" width="11.42578125" style="60"/>
    <col min="12033" max="12033" width="32.28515625" style="60" customWidth="1"/>
    <col min="12034" max="12045" width="8.5703125" style="60" customWidth="1"/>
    <col min="12046" max="12288" width="11.42578125" style="60"/>
    <col min="12289" max="12289" width="32.28515625" style="60" customWidth="1"/>
    <col min="12290" max="12301" width="8.5703125" style="60" customWidth="1"/>
    <col min="12302" max="12544" width="11.42578125" style="60"/>
    <col min="12545" max="12545" width="32.28515625" style="60" customWidth="1"/>
    <col min="12546" max="12557" width="8.5703125" style="60" customWidth="1"/>
    <col min="12558" max="12800" width="11.42578125" style="60"/>
    <col min="12801" max="12801" width="32.28515625" style="60" customWidth="1"/>
    <col min="12802" max="12813" width="8.5703125" style="60" customWidth="1"/>
    <col min="12814" max="13056" width="11.42578125" style="60"/>
    <col min="13057" max="13057" width="32.28515625" style="60" customWidth="1"/>
    <col min="13058" max="13069" width="8.5703125" style="60" customWidth="1"/>
    <col min="13070" max="13312" width="11.42578125" style="60"/>
    <col min="13313" max="13313" width="32.28515625" style="60" customWidth="1"/>
    <col min="13314" max="13325" width="8.5703125" style="60" customWidth="1"/>
    <col min="13326" max="13568" width="11.42578125" style="60"/>
    <col min="13569" max="13569" width="32.28515625" style="60" customWidth="1"/>
    <col min="13570" max="13581" width="8.5703125" style="60" customWidth="1"/>
    <col min="13582" max="13824" width="11.42578125" style="60"/>
    <col min="13825" max="13825" width="32.28515625" style="60" customWidth="1"/>
    <col min="13826" max="13837" width="8.5703125" style="60" customWidth="1"/>
    <col min="13838" max="14080" width="11.42578125" style="60"/>
    <col min="14081" max="14081" width="32.28515625" style="60" customWidth="1"/>
    <col min="14082" max="14093" width="8.5703125" style="60" customWidth="1"/>
    <col min="14094" max="14336" width="11.42578125" style="60"/>
    <col min="14337" max="14337" width="32.28515625" style="60" customWidth="1"/>
    <col min="14338" max="14349" width="8.5703125" style="60" customWidth="1"/>
    <col min="14350" max="14592" width="11.42578125" style="60"/>
    <col min="14593" max="14593" width="32.28515625" style="60" customWidth="1"/>
    <col min="14594" max="14605" width="8.5703125" style="60" customWidth="1"/>
    <col min="14606" max="14848" width="11.42578125" style="60"/>
    <col min="14849" max="14849" width="32.28515625" style="60" customWidth="1"/>
    <col min="14850" max="14861" width="8.5703125" style="60" customWidth="1"/>
    <col min="14862" max="15104" width="11.42578125" style="60"/>
    <col min="15105" max="15105" width="32.28515625" style="60" customWidth="1"/>
    <col min="15106" max="15117" width="8.5703125" style="60" customWidth="1"/>
    <col min="15118" max="15360" width="11.42578125" style="60"/>
    <col min="15361" max="15361" width="32.28515625" style="60" customWidth="1"/>
    <col min="15362" max="15373" width="8.5703125" style="60" customWidth="1"/>
    <col min="15374" max="15616" width="11.42578125" style="60"/>
    <col min="15617" max="15617" width="32.28515625" style="60" customWidth="1"/>
    <col min="15618" max="15629" width="8.5703125" style="60" customWidth="1"/>
    <col min="15630" max="15872" width="11.42578125" style="60"/>
    <col min="15873" max="15873" width="32.28515625" style="60" customWidth="1"/>
    <col min="15874" max="15885" width="8.5703125" style="60" customWidth="1"/>
    <col min="15886" max="16128" width="11.42578125" style="60"/>
    <col min="16129" max="16129" width="32.28515625" style="60" customWidth="1"/>
    <col min="16130" max="16141" width="8.5703125" style="60" customWidth="1"/>
    <col min="16142" max="16377" width="11.42578125" style="60"/>
    <col min="16378" max="16384" width="11.42578125" style="60" customWidth="1"/>
  </cols>
  <sheetData>
    <row r="1" spans="1:26" ht="18.75">
      <c r="A1" s="434">
        <v>1</v>
      </c>
      <c r="B1" s="28" t="s">
        <v>1365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26" ht="21">
      <c r="A2" s="434">
        <v>2</v>
      </c>
      <c r="B2" s="28" t="s">
        <v>1366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61"/>
      <c r="N2" s="61"/>
      <c r="O2" s="61"/>
      <c r="P2" s="61"/>
      <c r="Q2" s="61"/>
      <c r="R2" s="61"/>
      <c r="S2" s="61"/>
      <c r="T2" s="61"/>
    </row>
    <row r="3" spans="1:26" s="62" customFormat="1" ht="18.75">
      <c r="A3" s="434">
        <v>3</v>
      </c>
      <c r="B3" s="31" t="s">
        <v>1367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3"/>
      <c r="Q3" s="343"/>
      <c r="R3" s="343"/>
      <c r="S3" s="343"/>
      <c r="T3" s="343"/>
      <c r="U3" s="343"/>
      <c r="V3" s="343"/>
      <c r="W3" s="343"/>
    </row>
    <row r="4" spans="1:26" s="8" customFormat="1" ht="19.5" thickBot="1">
      <c r="A4" s="434">
        <v>4</v>
      </c>
      <c r="B4" s="433" t="s">
        <v>1104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29"/>
      <c r="V4" s="229"/>
      <c r="W4" s="229"/>
      <c r="X4" s="229"/>
      <c r="Y4" s="229"/>
      <c r="Z4" s="229"/>
    </row>
    <row r="5" spans="1:26" ht="28.5" customHeight="1" thickTop="1">
      <c r="A5" s="434">
        <v>5</v>
      </c>
      <c r="B5" s="599" t="s">
        <v>1353</v>
      </c>
      <c r="C5" s="506" t="s">
        <v>1106</v>
      </c>
      <c r="D5" s="506"/>
      <c r="E5" s="506"/>
      <c r="F5" s="505" t="s">
        <v>1354</v>
      </c>
      <c r="G5" s="506"/>
      <c r="H5" s="507"/>
      <c r="I5" s="505" t="s">
        <v>1355</v>
      </c>
      <c r="J5" s="506"/>
      <c r="K5" s="507"/>
      <c r="L5" s="506" t="s">
        <v>1356</v>
      </c>
      <c r="M5" s="506"/>
      <c r="N5" s="506"/>
      <c r="O5" s="505" t="s">
        <v>1357</v>
      </c>
      <c r="P5" s="506"/>
      <c r="Q5" s="507"/>
      <c r="R5" s="505" t="s">
        <v>1358</v>
      </c>
      <c r="S5" s="506"/>
      <c r="T5" s="506"/>
    </row>
    <row r="6" spans="1:26" ht="27.75" customHeight="1" thickBot="1">
      <c r="A6" s="434">
        <v>6</v>
      </c>
      <c r="B6" s="600"/>
      <c r="C6" s="63" t="s">
        <v>1106</v>
      </c>
      <c r="D6" s="64" t="s">
        <v>1112</v>
      </c>
      <c r="E6" s="63" t="s">
        <v>1359</v>
      </c>
      <c r="F6" s="65" t="s">
        <v>1106</v>
      </c>
      <c r="G6" s="64" t="s">
        <v>1112</v>
      </c>
      <c r="H6" s="66" t="s">
        <v>1359</v>
      </c>
      <c r="I6" s="63" t="s">
        <v>1106</v>
      </c>
      <c r="J6" s="64" t="s">
        <v>1112</v>
      </c>
      <c r="K6" s="63" t="s">
        <v>1359</v>
      </c>
      <c r="L6" s="65" t="s">
        <v>1106</v>
      </c>
      <c r="M6" s="64" t="s">
        <v>1112</v>
      </c>
      <c r="N6" s="66" t="s">
        <v>1359</v>
      </c>
      <c r="O6" s="65" t="s">
        <v>1106</v>
      </c>
      <c r="P6" s="64" t="s">
        <v>1112</v>
      </c>
      <c r="Q6" s="66" t="s">
        <v>1359</v>
      </c>
      <c r="R6" s="63" t="s">
        <v>1106</v>
      </c>
      <c r="S6" s="64" t="s">
        <v>1112</v>
      </c>
      <c r="T6" s="63" t="s">
        <v>1359</v>
      </c>
    </row>
    <row r="7" spans="1:26" ht="30" customHeight="1" thickTop="1" thickBot="1">
      <c r="A7" s="434">
        <v>7</v>
      </c>
      <c r="B7" s="453" t="s">
        <v>1106</v>
      </c>
      <c r="C7" s="67">
        <f>+D7+E7</f>
        <v>0</v>
      </c>
      <c r="D7" s="68">
        <f>SUM(D8:D10)</f>
        <v>0</v>
      </c>
      <c r="E7" s="69">
        <f>SUM(E8:E10)</f>
        <v>0</v>
      </c>
      <c r="F7" s="70">
        <f>+G7+H7</f>
        <v>0</v>
      </c>
      <c r="G7" s="68">
        <f>SUM(G8:G10)</f>
        <v>0</v>
      </c>
      <c r="H7" s="71">
        <f>SUM(H8:H10)</f>
        <v>0</v>
      </c>
      <c r="I7" s="70">
        <f>+J7+K7</f>
        <v>0</v>
      </c>
      <c r="J7" s="68">
        <f>SUM(J8:J10)</f>
        <v>0</v>
      </c>
      <c r="K7" s="71">
        <f>SUM(K8:K10)</f>
        <v>0</v>
      </c>
      <c r="L7" s="70">
        <f>+M7+N7</f>
        <v>0</v>
      </c>
      <c r="M7" s="68">
        <f>SUM(M8:M10)</f>
        <v>0</v>
      </c>
      <c r="N7" s="71">
        <f>SUM(N8:N10)</f>
        <v>0</v>
      </c>
      <c r="O7" s="70">
        <f>+P7+Q7</f>
        <v>0</v>
      </c>
      <c r="P7" s="68">
        <f>SUM(P8:P10)</f>
        <v>0</v>
      </c>
      <c r="Q7" s="71">
        <f>SUM(Q8:Q10)</f>
        <v>0</v>
      </c>
      <c r="R7" s="69">
        <f>+S7+T7</f>
        <v>0</v>
      </c>
      <c r="S7" s="68">
        <f>SUM(S8:S10)</f>
        <v>0</v>
      </c>
      <c r="T7" s="69">
        <f>SUM(T8:T10)</f>
        <v>0</v>
      </c>
    </row>
    <row r="8" spans="1:26" ht="30" customHeight="1">
      <c r="A8" s="434">
        <v>8</v>
      </c>
      <c r="B8" s="340" t="s">
        <v>1360</v>
      </c>
      <c r="C8" s="72">
        <f>+D8+E8</f>
        <v>0</v>
      </c>
      <c r="D8" s="73">
        <f t="shared" ref="D8:E10" si="0">+G8+J8+M8+P8+S8</f>
        <v>0</v>
      </c>
      <c r="E8" s="74">
        <f t="shared" si="0"/>
        <v>0</v>
      </c>
      <c r="F8" s="75">
        <f>+G8+H8</f>
        <v>0</v>
      </c>
      <c r="G8" s="351"/>
      <c r="H8" s="352"/>
      <c r="I8" s="594"/>
      <c r="J8" s="595"/>
      <c r="K8" s="596"/>
      <c r="L8" s="594"/>
      <c r="M8" s="595"/>
      <c r="N8" s="596"/>
      <c r="O8" s="594"/>
      <c r="P8" s="595"/>
      <c r="Q8" s="596"/>
      <c r="R8" s="594"/>
      <c r="S8" s="595"/>
      <c r="T8" s="595"/>
    </row>
    <row r="9" spans="1:26" ht="30" customHeight="1">
      <c r="A9" s="434">
        <v>9</v>
      </c>
      <c r="B9" s="340" t="s">
        <v>1361</v>
      </c>
      <c r="C9" s="76">
        <f t="shared" ref="C9:C10" si="1">+D9+E9</f>
        <v>0</v>
      </c>
      <c r="D9" s="77">
        <f t="shared" si="0"/>
        <v>0</v>
      </c>
      <c r="E9" s="78">
        <f t="shared" si="0"/>
        <v>0</v>
      </c>
      <c r="F9" s="79">
        <f t="shared" ref="F9:F10" si="2">+G9+H9</f>
        <v>0</v>
      </c>
      <c r="G9" s="353"/>
      <c r="H9" s="354"/>
      <c r="I9" s="79">
        <f t="shared" ref="I9:I10" si="3">+J9+K9</f>
        <v>0</v>
      </c>
      <c r="J9" s="353"/>
      <c r="K9" s="354"/>
      <c r="L9" s="79">
        <f t="shared" ref="L9:L10" si="4">+M9+N9</f>
        <v>0</v>
      </c>
      <c r="M9" s="353"/>
      <c r="N9" s="354"/>
      <c r="O9" s="79">
        <f t="shared" ref="O9:O10" si="5">+P9+Q9</f>
        <v>0</v>
      </c>
      <c r="P9" s="353"/>
      <c r="Q9" s="354"/>
      <c r="R9" s="79">
        <f t="shared" ref="R9:R10" si="6">+S9+T9</f>
        <v>0</v>
      </c>
      <c r="S9" s="353"/>
      <c r="T9" s="357"/>
    </row>
    <row r="10" spans="1:26" ht="30" customHeight="1" thickBot="1">
      <c r="A10" s="434">
        <v>10</v>
      </c>
      <c r="B10" s="341" t="s">
        <v>1362</v>
      </c>
      <c r="C10" s="80">
        <f t="shared" si="1"/>
        <v>0</v>
      </c>
      <c r="D10" s="81">
        <f t="shared" si="0"/>
        <v>0</v>
      </c>
      <c r="E10" s="82">
        <f t="shared" si="0"/>
        <v>0</v>
      </c>
      <c r="F10" s="83">
        <f t="shared" si="2"/>
        <v>0</v>
      </c>
      <c r="G10" s="355"/>
      <c r="H10" s="356"/>
      <c r="I10" s="83">
        <f t="shared" si="3"/>
        <v>0</v>
      </c>
      <c r="J10" s="355"/>
      <c r="K10" s="356"/>
      <c r="L10" s="83">
        <f t="shared" si="4"/>
        <v>0</v>
      </c>
      <c r="M10" s="355"/>
      <c r="N10" s="356"/>
      <c r="O10" s="83">
        <f t="shared" si="5"/>
        <v>0</v>
      </c>
      <c r="P10" s="355"/>
      <c r="Q10" s="356"/>
      <c r="R10" s="83">
        <f t="shared" si="6"/>
        <v>0</v>
      </c>
      <c r="S10" s="355"/>
      <c r="T10" s="358"/>
    </row>
    <row r="11" spans="1:26" ht="16.5" customHeight="1" thickTop="1">
      <c r="A11" s="434">
        <v>11</v>
      </c>
      <c r="B11" s="601" t="s">
        <v>1368</v>
      </c>
      <c r="C11" s="601"/>
      <c r="D11" s="601"/>
      <c r="E11" s="601"/>
      <c r="F11" s="84"/>
      <c r="G11" s="85" t="str">
        <f>IF(G7&gt;'Cuadro 1'!G12,"**","")</f>
        <v/>
      </c>
      <c r="H11" s="85" t="str">
        <f>IF(H7&gt;'Cuadro 1'!H12,"**","")</f>
        <v/>
      </c>
      <c r="I11" s="84"/>
      <c r="J11" s="85" t="str">
        <f>IF(J7&gt;'Cuadro 1'!J12,"**","")</f>
        <v/>
      </c>
      <c r="K11" s="85" t="str">
        <f>IF(K7&gt;'Cuadro 1'!K12,"**","")</f>
        <v/>
      </c>
      <c r="L11" s="84"/>
      <c r="M11" s="85" t="str">
        <f>IF(M7&gt;'Cuadro 1'!M12,"**","")</f>
        <v/>
      </c>
      <c r="N11" s="85" t="str">
        <f>IF(N7&gt;'Cuadro 1'!N12,"**","")</f>
        <v/>
      </c>
      <c r="O11" s="84"/>
      <c r="P11" s="85" t="str">
        <f>IF(P7&gt;'Cuadro 1'!P12,"**","")</f>
        <v/>
      </c>
      <c r="Q11" s="85" t="str">
        <f>IF(Q7&gt;'Cuadro 1'!Q12,"**","")</f>
        <v/>
      </c>
      <c r="R11" s="84"/>
      <c r="S11" s="85" t="str">
        <f>IF(S7&gt;'Cuadro 1'!S12,"**","")</f>
        <v/>
      </c>
      <c r="T11" s="85" t="str">
        <f>IF(T7&gt;'Cuadro 1'!T12,"**","")</f>
        <v/>
      </c>
    </row>
    <row r="12" spans="1:26" ht="15.75" customHeight="1">
      <c r="A12" s="434">
        <v>12</v>
      </c>
      <c r="B12" s="602"/>
      <c r="C12" s="602"/>
      <c r="D12" s="602"/>
      <c r="E12" s="602"/>
      <c r="F12" s="8"/>
      <c r="G12" s="598" t="str">
        <f>IF(OR(G11="**",H11="**",J11="**",K11="**",M11="**",N11="**",P11="**",Q11="**",S11="**",T11="**"),"** = El total de estudiantes indicado, no puede ser mayor al total de la línea Matrícula Final del Cuadro 1.","")</f>
        <v/>
      </c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8"/>
      <c r="S12" s="8"/>
      <c r="T12" s="8"/>
    </row>
    <row r="13" spans="1:26" ht="15.75" customHeight="1">
      <c r="A13" s="434">
        <v>13</v>
      </c>
      <c r="B13" s="602"/>
      <c r="C13" s="602"/>
      <c r="D13" s="602"/>
      <c r="E13" s="602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</row>
    <row r="14" spans="1:26" ht="15.75" customHeight="1">
      <c r="A14" s="434">
        <v>14</v>
      </c>
      <c r="B14" s="602"/>
      <c r="C14" s="602"/>
      <c r="D14" s="602"/>
      <c r="E14" s="602"/>
      <c r="O14" s="86"/>
      <c r="P14" s="86"/>
      <c r="Q14" s="86"/>
      <c r="R14" s="86"/>
      <c r="S14" s="86"/>
      <c r="T14" s="86"/>
    </row>
    <row r="15" spans="1:26" ht="11.25" customHeight="1">
      <c r="A15" s="434">
        <v>15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26" ht="21.75" customHeight="1">
      <c r="A16" s="434">
        <v>16</v>
      </c>
      <c r="B16" s="53" t="s">
        <v>1364</v>
      </c>
      <c r="C16" s="54"/>
      <c r="D16" s="55"/>
      <c r="E16" s="55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22.5" customHeight="1">
      <c r="A17" s="434">
        <v>17</v>
      </c>
      <c r="B17" s="585"/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7"/>
    </row>
    <row r="18" spans="1:20" s="8" customFormat="1" ht="22.5" customHeight="1">
      <c r="A18" s="27"/>
      <c r="B18" s="588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90"/>
    </row>
    <row r="19" spans="1:20" s="8" customFormat="1" ht="22.5" customHeight="1">
      <c r="A19" s="27"/>
      <c r="B19" s="588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90"/>
    </row>
    <row r="20" spans="1:20" s="8" customFormat="1" ht="22.5" customHeight="1">
      <c r="A20" s="27"/>
      <c r="B20" s="591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3"/>
    </row>
    <row r="21" spans="1:20" s="8" customFormat="1" ht="18" customHeight="1">
      <c r="A21" s="27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8" customFormat="1" ht="18" customHeight="1">
      <c r="A22" s="27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</row>
  </sheetData>
  <sheetProtection algorithmName="SHA-512" hashValue="DGFMHM/hOAEAqZ0vE0Wbvbo+FNBvNS7ARN5rerDrkeAK6Bh4K+zbQqVDDM++eTtUL/bM2wjtZs3kXqS0/xT0ZA==" saltValue="eaH2as8HBeUz3CGs7SgQPA==" spinCount="100000" sheet="1" objects="1" scenarios="1"/>
  <protectedRanges>
    <protectedRange sqref="S8:T10 G8:H10 J8:K10 M8:N10 P8:Q10" name="Rango1_3"/>
  </protectedRanges>
  <mergeCells count="14">
    <mergeCell ref="O5:Q5"/>
    <mergeCell ref="R5:T5"/>
    <mergeCell ref="B5:B6"/>
    <mergeCell ref="C5:E5"/>
    <mergeCell ref="F5:H5"/>
    <mergeCell ref="I5:K5"/>
    <mergeCell ref="L5:N5"/>
    <mergeCell ref="B17:T20"/>
    <mergeCell ref="I8:K8"/>
    <mergeCell ref="L8:N8"/>
    <mergeCell ref="O8:Q8"/>
    <mergeCell ref="R8:T8"/>
    <mergeCell ref="G12:Q13"/>
    <mergeCell ref="B11:E14"/>
  </mergeCells>
  <conditionalFormatting sqref="C7:E10">
    <cfRule type="cellIs" dxfId="13" priority="20" operator="equal">
      <formula>0</formula>
    </cfRule>
  </conditionalFormatting>
  <conditionalFormatting sqref="F8:F10">
    <cfRule type="cellIs" dxfId="12" priority="13" operator="equal">
      <formula>0</formula>
    </cfRule>
  </conditionalFormatting>
  <conditionalFormatting sqref="F7:T7">
    <cfRule type="cellIs" dxfId="11" priority="12" operator="equal">
      <formula>0</formula>
    </cfRule>
  </conditionalFormatting>
  <conditionalFormatting sqref="G12:Q13">
    <cfRule type="notContainsBlanks" dxfId="10" priority="22">
      <formula>LEN(TRIM(G12))&gt;0</formula>
    </cfRule>
  </conditionalFormatting>
  <conditionalFormatting sqref="I8:I10">
    <cfRule type="cellIs" dxfId="9" priority="7" operator="equal">
      <formula>0</formula>
    </cfRule>
  </conditionalFormatting>
  <conditionalFormatting sqref="L8:L10">
    <cfRule type="cellIs" dxfId="8" priority="5" operator="equal">
      <formula>0</formula>
    </cfRule>
  </conditionalFormatting>
  <conditionalFormatting sqref="O8:O10">
    <cfRule type="cellIs" dxfId="7" priority="3" operator="equal">
      <formula>0</formula>
    </cfRule>
  </conditionalFormatting>
  <conditionalFormatting sqref="R8:R10">
    <cfRule type="cellIs" dxfId="6" priority="1" operator="equal">
      <formula>0</formula>
    </cfRule>
  </conditionalFormatting>
  <dataValidations count="3">
    <dataValidation allowBlank="1" showInputMessage="1" showErrorMessage="1" prompt="Sólo para Instituciones PRIVADAS." sqref="JB8:JC11 SX8:SY11 ACT8:ACU11 AMP8:AMQ11 AWL8:AWM11 BGH8:BGI11 BQD8:BQE11 BZZ8:CAA11 CJV8:CJW11 CTR8:CTS11 DDN8:DDO11 DNJ8:DNK11 DXF8:DXG11 EHB8:EHC11 EQX8:EQY11 FAT8:FAU11 FKP8:FKQ11 FUL8:FUM11 GEH8:GEI11 GOD8:GOE11 GXZ8:GYA11 HHV8:HHW11 HRR8:HRS11 IBN8:IBO11 ILJ8:ILK11 IVF8:IVG11 JFB8:JFC11 JOX8:JOY11 JYT8:JYU11 KIP8:KIQ11 KSL8:KSM11 LCH8:LCI11 LMD8:LME11 LVZ8:LWA11 MFV8:MFW11 MPR8:MPS11 MZN8:MZO11 NJJ8:NJK11 NTF8:NTG11 ODB8:ODC11 OMX8:OMY11 OWT8:OWU11 PGP8:PGQ11 PQL8:PQM11 QAH8:QAI11 QKD8:QKE11 QTZ8:QUA11 RDV8:RDW11 RNR8:RNS11 RXN8:RXO11 SHJ8:SHK11 SRF8:SRG11 TBB8:TBC11 TKX8:TKY11 TUT8:TUU11 UEP8:UEQ11 UOL8:UOM11 UYH8:UYI11 VID8:VIE11 VRZ8:VSA11 WBV8:WBW11 WLR8:WLS11 WVN8:WVO11 JB65535:JC65536 SX65535:SY65536 ACT65535:ACU65536 AMP65535:AMQ65536 AWL65535:AWM65536 BGH65535:BGI65536 BQD65535:BQE65536 BZZ65535:CAA65536 CJV65535:CJW65536 CTR65535:CTS65536 DDN65535:DDO65536 DNJ65535:DNK65536 DXF65535:DXG65536 EHB65535:EHC65536 EQX65535:EQY65536 FAT65535:FAU65536 FKP65535:FKQ65536 FUL65535:FUM65536 GEH65535:GEI65536 GOD65535:GOE65536 GXZ65535:GYA65536 HHV65535:HHW65536 HRR65535:HRS65536 IBN65535:IBO65536 ILJ65535:ILK65536 IVF65535:IVG65536 JFB65535:JFC65536 JOX65535:JOY65536 JYT65535:JYU65536 KIP65535:KIQ65536 KSL65535:KSM65536 LCH65535:LCI65536 LMD65535:LME65536 LVZ65535:LWA65536 MFV65535:MFW65536 MPR65535:MPS65536 MZN65535:MZO65536 NJJ65535:NJK65536 NTF65535:NTG65536 ODB65535:ODC65536 OMX65535:OMY65536 OWT65535:OWU65536 PGP65535:PGQ65536 PQL65535:PQM65536 QAH65535:QAI65536 QKD65535:QKE65536 QTZ65535:QUA65536 RDV65535:RDW65536 RNR65535:RNS65536 RXN65535:RXO65536 SHJ65535:SHK65536 SRF65535:SRG65536 TBB65535:TBC65536 TKX65535:TKY65536 TUT65535:TUU65536 UEP65535:UEQ65536 UOL65535:UOM65536 UYH65535:UYI65536 VID65535:VIE65536 VRZ65535:VSA65536 WBV65535:WBW65536 WLR65535:WLS65536 WVN65535:WVO65536 JB131071:JC131072 SX131071:SY131072 ACT131071:ACU131072 AMP131071:AMQ131072 AWL131071:AWM131072 BGH131071:BGI131072 BQD131071:BQE131072 BZZ131071:CAA131072 CJV131071:CJW131072 CTR131071:CTS131072 DDN131071:DDO131072 DNJ131071:DNK131072 DXF131071:DXG131072 EHB131071:EHC131072 EQX131071:EQY131072 FAT131071:FAU131072 FKP131071:FKQ131072 FUL131071:FUM131072 GEH131071:GEI131072 GOD131071:GOE131072 GXZ131071:GYA131072 HHV131071:HHW131072 HRR131071:HRS131072 IBN131071:IBO131072 ILJ131071:ILK131072 IVF131071:IVG131072 JFB131071:JFC131072 JOX131071:JOY131072 JYT131071:JYU131072 KIP131071:KIQ131072 KSL131071:KSM131072 LCH131071:LCI131072 LMD131071:LME131072 LVZ131071:LWA131072 MFV131071:MFW131072 MPR131071:MPS131072 MZN131071:MZO131072 NJJ131071:NJK131072 NTF131071:NTG131072 ODB131071:ODC131072 OMX131071:OMY131072 OWT131071:OWU131072 PGP131071:PGQ131072 PQL131071:PQM131072 QAH131071:QAI131072 QKD131071:QKE131072 QTZ131071:QUA131072 RDV131071:RDW131072 RNR131071:RNS131072 RXN131071:RXO131072 SHJ131071:SHK131072 SRF131071:SRG131072 TBB131071:TBC131072 TKX131071:TKY131072 TUT131071:TUU131072 UEP131071:UEQ131072 UOL131071:UOM131072 UYH131071:UYI131072 VID131071:VIE131072 VRZ131071:VSA131072 WBV131071:WBW131072 WLR131071:WLS131072 WVN131071:WVO131072 JB196607:JC196608 SX196607:SY196608 ACT196607:ACU196608 AMP196607:AMQ196608 AWL196607:AWM196608 BGH196607:BGI196608 BQD196607:BQE196608 BZZ196607:CAA196608 CJV196607:CJW196608 CTR196607:CTS196608 DDN196607:DDO196608 DNJ196607:DNK196608 DXF196607:DXG196608 EHB196607:EHC196608 EQX196607:EQY196608 FAT196607:FAU196608 FKP196607:FKQ196608 FUL196607:FUM196608 GEH196607:GEI196608 GOD196607:GOE196608 GXZ196607:GYA196608 HHV196607:HHW196608 HRR196607:HRS196608 IBN196607:IBO196608 ILJ196607:ILK196608 IVF196607:IVG196608 JFB196607:JFC196608 JOX196607:JOY196608 JYT196607:JYU196608 KIP196607:KIQ196608 KSL196607:KSM196608 LCH196607:LCI196608 LMD196607:LME196608 LVZ196607:LWA196608 MFV196607:MFW196608 MPR196607:MPS196608 MZN196607:MZO196608 NJJ196607:NJK196608 NTF196607:NTG196608 ODB196607:ODC196608 OMX196607:OMY196608 OWT196607:OWU196608 PGP196607:PGQ196608 PQL196607:PQM196608 QAH196607:QAI196608 QKD196607:QKE196608 QTZ196607:QUA196608 RDV196607:RDW196608 RNR196607:RNS196608 RXN196607:RXO196608 SHJ196607:SHK196608 SRF196607:SRG196608 TBB196607:TBC196608 TKX196607:TKY196608 TUT196607:TUU196608 UEP196607:UEQ196608 UOL196607:UOM196608 UYH196607:UYI196608 VID196607:VIE196608 VRZ196607:VSA196608 WBV196607:WBW196608 WLR196607:WLS196608 WVN196607:WVO196608 JB262143:JC262144 SX262143:SY262144 ACT262143:ACU262144 AMP262143:AMQ262144 AWL262143:AWM262144 BGH262143:BGI262144 BQD262143:BQE262144 BZZ262143:CAA262144 CJV262143:CJW262144 CTR262143:CTS262144 DDN262143:DDO262144 DNJ262143:DNK262144 DXF262143:DXG262144 EHB262143:EHC262144 EQX262143:EQY262144 FAT262143:FAU262144 FKP262143:FKQ262144 FUL262143:FUM262144 GEH262143:GEI262144 GOD262143:GOE262144 GXZ262143:GYA262144 HHV262143:HHW262144 HRR262143:HRS262144 IBN262143:IBO262144 ILJ262143:ILK262144 IVF262143:IVG262144 JFB262143:JFC262144 JOX262143:JOY262144 JYT262143:JYU262144 KIP262143:KIQ262144 KSL262143:KSM262144 LCH262143:LCI262144 LMD262143:LME262144 LVZ262143:LWA262144 MFV262143:MFW262144 MPR262143:MPS262144 MZN262143:MZO262144 NJJ262143:NJK262144 NTF262143:NTG262144 ODB262143:ODC262144 OMX262143:OMY262144 OWT262143:OWU262144 PGP262143:PGQ262144 PQL262143:PQM262144 QAH262143:QAI262144 QKD262143:QKE262144 QTZ262143:QUA262144 RDV262143:RDW262144 RNR262143:RNS262144 RXN262143:RXO262144 SHJ262143:SHK262144 SRF262143:SRG262144 TBB262143:TBC262144 TKX262143:TKY262144 TUT262143:TUU262144 UEP262143:UEQ262144 UOL262143:UOM262144 UYH262143:UYI262144 VID262143:VIE262144 VRZ262143:VSA262144 WBV262143:WBW262144 WLR262143:WLS262144 WVN262143:WVO262144 JB327679:JC327680 SX327679:SY327680 ACT327679:ACU327680 AMP327679:AMQ327680 AWL327679:AWM327680 BGH327679:BGI327680 BQD327679:BQE327680 BZZ327679:CAA327680 CJV327679:CJW327680 CTR327679:CTS327680 DDN327679:DDO327680 DNJ327679:DNK327680 DXF327679:DXG327680 EHB327679:EHC327680 EQX327679:EQY327680 FAT327679:FAU327680 FKP327679:FKQ327680 FUL327679:FUM327680 GEH327679:GEI327680 GOD327679:GOE327680 GXZ327679:GYA327680 HHV327679:HHW327680 HRR327679:HRS327680 IBN327679:IBO327680 ILJ327679:ILK327680 IVF327679:IVG327680 JFB327679:JFC327680 JOX327679:JOY327680 JYT327679:JYU327680 KIP327679:KIQ327680 KSL327679:KSM327680 LCH327679:LCI327680 LMD327679:LME327680 LVZ327679:LWA327680 MFV327679:MFW327680 MPR327679:MPS327680 MZN327679:MZO327680 NJJ327679:NJK327680 NTF327679:NTG327680 ODB327679:ODC327680 OMX327679:OMY327680 OWT327679:OWU327680 PGP327679:PGQ327680 PQL327679:PQM327680 QAH327679:QAI327680 QKD327679:QKE327680 QTZ327679:QUA327680 RDV327679:RDW327680 RNR327679:RNS327680 RXN327679:RXO327680 SHJ327679:SHK327680 SRF327679:SRG327680 TBB327679:TBC327680 TKX327679:TKY327680 TUT327679:TUU327680 UEP327679:UEQ327680 UOL327679:UOM327680 UYH327679:UYI327680 VID327679:VIE327680 VRZ327679:VSA327680 WBV327679:WBW327680 WLR327679:WLS327680 WVN327679:WVO327680 JB393215:JC393216 SX393215:SY393216 ACT393215:ACU393216 AMP393215:AMQ393216 AWL393215:AWM393216 BGH393215:BGI393216 BQD393215:BQE393216 BZZ393215:CAA393216 CJV393215:CJW393216 CTR393215:CTS393216 DDN393215:DDO393216 DNJ393215:DNK393216 DXF393215:DXG393216 EHB393215:EHC393216 EQX393215:EQY393216 FAT393215:FAU393216 FKP393215:FKQ393216 FUL393215:FUM393216 GEH393215:GEI393216 GOD393215:GOE393216 GXZ393215:GYA393216 HHV393215:HHW393216 HRR393215:HRS393216 IBN393215:IBO393216 ILJ393215:ILK393216 IVF393215:IVG393216 JFB393215:JFC393216 JOX393215:JOY393216 JYT393215:JYU393216 KIP393215:KIQ393216 KSL393215:KSM393216 LCH393215:LCI393216 LMD393215:LME393216 LVZ393215:LWA393216 MFV393215:MFW393216 MPR393215:MPS393216 MZN393215:MZO393216 NJJ393215:NJK393216 NTF393215:NTG393216 ODB393215:ODC393216 OMX393215:OMY393216 OWT393215:OWU393216 PGP393215:PGQ393216 PQL393215:PQM393216 QAH393215:QAI393216 QKD393215:QKE393216 QTZ393215:QUA393216 RDV393215:RDW393216 RNR393215:RNS393216 RXN393215:RXO393216 SHJ393215:SHK393216 SRF393215:SRG393216 TBB393215:TBC393216 TKX393215:TKY393216 TUT393215:TUU393216 UEP393215:UEQ393216 UOL393215:UOM393216 UYH393215:UYI393216 VID393215:VIE393216 VRZ393215:VSA393216 WBV393215:WBW393216 WLR393215:WLS393216 WVN393215:WVO393216 JB458751:JC458752 SX458751:SY458752 ACT458751:ACU458752 AMP458751:AMQ458752 AWL458751:AWM458752 BGH458751:BGI458752 BQD458751:BQE458752 BZZ458751:CAA458752 CJV458751:CJW458752 CTR458751:CTS458752 DDN458751:DDO458752 DNJ458751:DNK458752 DXF458751:DXG458752 EHB458751:EHC458752 EQX458751:EQY458752 FAT458751:FAU458752 FKP458751:FKQ458752 FUL458751:FUM458752 GEH458751:GEI458752 GOD458751:GOE458752 GXZ458751:GYA458752 HHV458751:HHW458752 HRR458751:HRS458752 IBN458751:IBO458752 ILJ458751:ILK458752 IVF458751:IVG458752 JFB458751:JFC458752 JOX458751:JOY458752 JYT458751:JYU458752 KIP458751:KIQ458752 KSL458751:KSM458752 LCH458751:LCI458752 LMD458751:LME458752 LVZ458751:LWA458752 MFV458751:MFW458752 MPR458751:MPS458752 MZN458751:MZO458752 NJJ458751:NJK458752 NTF458751:NTG458752 ODB458751:ODC458752 OMX458751:OMY458752 OWT458751:OWU458752 PGP458751:PGQ458752 PQL458751:PQM458752 QAH458751:QAI458752 QKD458751:QKE458752 QTZ458751:QUA458752 RDV458751:RDW458752 RNR458751:RNS458752 RXN458751:RXO458752 SHJ458751:SHK458752 SRF458751:SRG458752 TBB458751:TBC458752 TKX458751:TKY458752 TUT458751:TUU458752 UEP458751:UEQ458752 UOL458751:UOM458752 UYH458751:UYI458752 VID458751:VIE458752 VRZ458751:VSA458752 WBV458751:WBW458752 WLR458751:WLS458752 WVN458751:WVO458752 JB524287:JC524288 SX524287:SY524288 ACT524287:ACU524288 AMP524287:AMQ524288 AWL524287:AWM524288 BGH524287:BGI524288 BQD524287:BQE524288 BZZ524287:CAA524288 CJV524287:CJW524288 CTR524287:CTS524288 DDN524287:DDO524288 DNJ524287:DNK524288 DXF524287:DXG524288 EHB524287:EHC524288 EQX524287:EQY524288 FAT524287:FAU524288 FKP524287:FKQ524288 FUL524287:FUM524288 GEH524287:GEI524288 GOD524287:GOE524288 GXZ524287:GYA524288 HHV524287:HHW524288 HRR524287:HRS524288 IBN524287:IBO524288 ILJ524287:ILK524288 IVF524287:IVG524288 JFB524287:JFC524288 JOX524287:JOY524288 JYT524287:JYU524288 KIP524287:KIQ524288 KSL524287:KSM524288 LCH524287:LCI524288 LMD524287:LME524288 LVZ524287:LWA524288 MFV524287:MFW524288 MPR524287:MPS524288 MZN524287:MZO524288 NJJ524287:NJK524288 NTF524287:NTG524288 ODB524287:ODC524288 OMX524287:OMY524288 OWT524287:OWU524288 PGP524287:PGQ524288 PQL524287:PQM524288 QAH524287:QAI524288 QKD524287:QKE524288 QTZ524287:QUA524288 RDV524287:RDW524288 RNR524287:RNS524288 RXN524287:RXO524288 SHJ524287:SHK524288 SRF524287:SRG524288 TBB524287:TBC524288 TKX524287:TKY524288 TUT524287:TUU524288 UEP524287:UEQ524288 UOL524287:UOM524288 UYH524287:UYI524288 VID524287:VIE524288 VRZ524287:VSA524288 WBV524287:WBW524288 WLR524287:WLS524288 WVN524287:WVO524288 JB589823:JC589824 SX589823:SY589824 ACT589823:ACU589824 AMP589823:AMQ589824 AWL589823:AWM589824 BGH589823:BGI589824 BQD589823:BQE589824 BZZ589823:CAA589824 CJV589823:CJW589824 CTR589823:CTS589824 DDN589823:DDO589824 DNJ589823:DNK589824 DXF589823:DXG589824 EHB589823:EHC589824 EQX589823:EQY589824 FAT589823:FAU589824 FKP589823:FKQ589824 FUL589823:FUM589824 GEH589823:GEI589824 GOD589823:GOE589824 GXZ589823:GYA589824 HHV589823:HHW589824 HRR589823:HRS589824 IBN589823:IBO589824 ILJ589823:ILK589824 IVF589823:IVG589824 JFB589823:JFC589824 JOX589823:JOY589824 JYT589823:JYU589824 KIP589823:KIQ589824 KSL589823:KSM589824 LCH589823:LCI589824 LMD589823:LME589824 LVZ589823:LWA589824 MFV589823:MFW589824 MPR589823:MPS589824 MZN589823:MZO589824 NJJ589823:NJK589824 NTF589823:NTG589824 ODB589823:ODC589824 OMX589823:OMY589824 OWT589823:OWU589824 PGP589823:PGQ589824 PQL589823:PQM589824 QAH589823:QAI589824 QKD589823:QKE589824 QTZ589823:QUA589824 RDV589823:RDW589824 RNR589823:RNS589824 RXN589823:RXO589824 SHJ589823:SHK589824 SRF589823:SRG589824 TBB589823:TBC589824 TKX589823:TKY589824 TUT589823:TUU589824 UEP589823:UEQ589824 UOL589823:UOM589824 UYH589823:UYI589824 VID589823:VIE589824 VRZ589823:VSA589824 WBV589823:WBW589824 WLR589823:WLS589824 WVN589823:WVO589824 JB655359:JC655360 SX655359:SY655360 ACT655359:ACU655360 AMP655359:AMQ655360 AWL655359:AWM655360 BGH655359:BGI655360 BQD655359:BQE655360 BZZ655359:CAA655360 CJV655359:CJW655360 CTR655359:CTS655360 DDN655359:DDO655360 DNJ655359:DNK655360 DXF655359:DXG655360 EHB655359:EHC655360 EQX655359:EQY655360 FAT655359:FAU655360 FKP655359:FKQ655360 FUL655359:FUM655360 GEH655359:GEI655360 GOD655359:GOE655360 GXZ655359:GYA655360 HHV655359:HHW655360 HRR655359:HRS655360 IBN655359:IBO655360 ILJ655359:ILK655360 IVF655359:IVG655360 JFB655359:JFC655360 JOX655359:JOY655360 JYT655359:JYU655360 KIP655359:KIQ655360 KSL655359:KSM655360 LCH655359:LCI655360 LMD655359:LME655360 LVZ655359:LWA655360 MFV655359:MFW655360 MPR655359:MPS655360 MZN655359:MZO655360 NJJ655359:NJK655360 NTF655359:NTG655360 ODB655359:ODC655360 OMX655359:OMY655360 OWT655359:OWU655360 PGP655359:PGQ655360 PQL655359:PQM655360 QAH655359:QAI655360 QKD655359:QKE655360 QTZ655359:QUA655360 RDV655359:RDW655360 RNR655359:RNS655360 RXN655359:RXO655360 SHJ655359:SHK655360 SRF655359:SRG655360 TBB655359:TBC655360 TKX655359:TKY655360 TUT655359:TUU655360 UEP655359:UEQ655360 UOL655359:UOM655360 UYH655359:UYI655360 VID655359:VIE655360 VRZ655359:VSA655360 WBV655359:WBW655360 WLR655359:WLS655360 WVN655359:WVO655360 JB720895:JC720896 SX720895:SY720896 ACT720895:ACU720896 AMP720895:AMQ720896 AWL720895:AWM720896 BGH720895:BGI720896 BQD720895:BQE720896 BZZ720895:CAA720896 CJV720895:CJW720896 CTR720895:CTS720896 DDN720895:DDO720896 DNJ720895:DNK720896 DXF720895:DXG720896 EHB720895:EHC720896 EQX720895:EQY720896 FAT720895:FAU720896 FKP720895:FKQ720896 FUL720895:FUM720896 GEH720895:GEI720896 GOD720895:GOE720896 GXZ720895:GYA720896 HHV720895:HHW720896 HRR720895:HRS720896 IBN720895:IBO720896 ILJ720895:ILK720896 IVF720895:IVG720896 JFB720895:JFC720896 JOX720895:JOY720896 JYT720895:JYU720896 KIP720895:KIQ720896 KSL720895:KSM720896 LCH720895:LCI720896 LMD720895:LME720896 LVZ720895:LWA720896 MFV720895:MFW720896 MPR720895:MPS720896 MZN720895:MZO720896 NJJ720895:NJK720896 NTF720895:NTG720896 ODB720895:ODC720896 OMX720895:OMY720896 OWT720895:OWU720896 PGP720895:PGQ720896 PQL720895:PQM720896 QAH720895:QAI720896 QKD720895:QKE720896 QTZ720895:QUA720896 RDV720895:RDW720896 RNR720895:RNS720896 RXN720895:RXO720896 SHJ720895:SHK720896 SRF720895:SRG720896 TBB720895:TBC720896 TKX720895:TKY720896 TUT720895:TUU720896 UEP720895:UEQ720896 UOL720895:UOM720896 UYH720895:UYI720896 VID720895:VIE720896 VRZ720895:VSA720896 WBV720895:WBW720896 WLR720895:WLS720896 WVN720895:WVO720896 JB786431:JC786432 SX786431:SY786432 ACT786431:ACU786432 AMP786431:AMQ786432 AWL786431:AWM786432 BGH786431:BGI786432 BQD786431:BQE786432 BZZ786431:CAA786432 CJV786431:CJW786432 CTR786431:CTS786432 DDN786431:DDO786432 DNJ786431:DNK786432 DXF786431:DXG786432 EHB786431:EHC786432 EQX786431:EQY786432 FAT786431:FAU786432 FKP786431:FKQ786432 FUL786431:FUM786432 GEH786431:GEI786432 GOD786431:GOE786432 GXZ786431:GYA786432 HHV786431:HHW786432 HRR786431:HRS786432 IBN786431:IBO786432 ILJ786431:ILK786432 IVF786431:IVG786432 JFB786431:JFC786432 JOX786431:JOY786432 JYT786431:JYU786432 KIP786431:KIQ786432 KSL786431:KSM786432 LCH786431:LCI786432 LMD786431:LME786432 LVZ786431:LWA786432 MFV786431:MFW786432 MPR786431:MPS786432 MZN786431:MZO786432 NJJ786431:NJK786432 NTF786431:NTG786432 ODB786431:ODC786432 OMX786431:OMY786432 OWT786431:OWU786432 PGP786431:PGQ786432 PQL786431:PQM786432 QAH786431:QAI786432 QKD786431:QKE786432 QTZ786431:QUA786432 RDV786431:RDW786432 RNR786431:RNS786432 RXN786431:RXO786432 SHJ786431:SHK786432 SRF786431:SRG786432 TBB786431:TBC786432 TKX786431:TKY786432 TUT786431:TUU786432 UEP786431:UEQ786432 UOL786431:UOM786432 UYH786431:UYI786432 VID786431:VIE786432 VRZ786431:VSA786432 WBV786431:WBW786432 WLR786431:WLS786432 WVN786431:WVO786432 JB851967:JC851968 SX851967:SY851968 ACT851967:ACU851968 AMP851967:AMQ851968 AWL851967:AWM851968 BGH851967:BGI851968 BQD851967:BQE851968 BZZ851967:CAA851968 CJV851967:CJW851968 CTR851967:CTS851968 DDN851967:DDO851968 DNJ851967:DNK851968 DXF851967:DXG851968 EHB851967:EHC851968 EQX851967:EQY851968 FAT851967:FAU851968 FKP851967:FKQ851968 FUL851967:FUM851968 GEH851967:GEI851968 GOD851967:GOE851968 GXZ851967:GYA851968 HHV851967:HHW851968 HRR851967:HRS851968 IBN851967:IBO851968 ILJ851967:ILK851968 IVF851967:IVG851968 JFB851967:JFC851968 JOX851967:JOY851968 JYT851967:JYU851968 KIP851967:KIQ851968 KSL851967:KSM851968 LCH851967:LCI851968 LMD851967:LME851968 LVZ851967:LWA851968 MFV851967:MFW851968 MPR851967:MPS851968 MZN851967:MZO851968 NJJ851967:NJK851968 NTF851967:NTG851968 ODB851967:ODC851968 OMX851967:OMY851968 OWT851967:OWU851968 PGP851967:PGQ851968 PQL851967:PQM851968 QAH851967:QAI851968 QKD851967:QKE851968 QTZ851967:QUA851968 RDV851967:RDW851968 RNR851967:RNS851968 RXN851967:RXO851968 SHJ851967:SHK851968 SRF851967:SRG851968 TBB851967:TBC851968 TKX851967:TKY851968 TUT851967:TUU851968 UEP851967:UEQ851968 UOL851967:UOM851968 UYH851967:UYI851968 VID851967:VIE851968 VRZ851967:VSA851968 WBV851967:WBW851968 WLR851967:WLS851968 WVN851967:WVO851968 JB917503:JC917504 SX917503:SY917504 ACT917503:ACU917504 AMP917503:AMQ917504 AWL917503:AWM917504 BGH917503:BGI917504 BQD917503:BQE917504 BZZ917503:CAA917504 CJV917503:CJW917504 CTR917503:CTS917504 DDN917503:DDO917504 DNJ917503:DNK917504 DXF917503:DXG917504 EHB917503:EHC917504 EQX917503:EQY917504 FAT917503:FAU917504 FKP917503:FKQ917504 FUL917503:FUM917504 GEH917503:GEI917504 GOD917503:GOE917504 GXZ917503:GYA917504 HHV917503:HHW917504 HRR917503:HRS917504 IBN917503:IBO917504 ILJ917503:ILK917504 IVF917503:IVG917504 JFB917503:JFC917504 JOX917503:JOY917504 JYT917503:JYU917504 KIP917503:KIQ917504 KSL917503:KSM917504 LCH917503:LCI917504 LMD917503:LME917504 LVZ917503:LWA917504 MFV917503:MFW917504 MPR917503:MPS917504 MZN917503:MZO917504 NJJ917503:NJK917504 NTF917503:NTG917504 ODB917503:ODC917504 OMX917503:OMY917504 OWT917503:OWU917504 PGP917503:PGQ917504 PQL917503:PQM917504 QAH917503:QAI917504 QKD917503:QKE917504 QTZ917503:QUA917504 RDV917503:RDW917504 RNR917503:RNS917504 RXN917503:RXO917504 SHJ917503:SHK917504 SRF917503:SRG917504 TBB917503:TBC917504 TKX917503:TKY917504 TUT917503:TUU917504 UEP917503:UEQ917504 UOL917503:UOM917504 UYH917503:UYI917504 VID917503:VIE917504 VRZ917503:VSA917504 WBV917503:WBW917504 WLR917503:WLS917504 WVN917503:WVO917504 JB983039:JC983040 SX983039:SY983040 ACT983039:ACU983040 AMP983039:AMQ983040 AWL983039:AWM983040 BGH983039:BGI983040 BQD983039:BQE983040 BZZ983039:CAA983040 CJV983039:CJW983040 CTR983039:CTS983040 DDN983039:DDO983040 DNJ983039:DNK983040 DXF983039:DXG983040 EHB983039:EHC983040 EQX983039:EQY983040 FAT983039:FAU983040 FKP983039:FKQ983040 FUL983039:FUM983040 GEH983039:GEI983040 GOD983039:GOE983040 GXZ983039:GYA983040 HHV983039:HHW983040 HRR983039:HRS983040 IBN983039:IBO983040 ILJ983039:ILK983040 IVF983039:IVG983040 JFB983039:JFC983040 JOX983039:JOY983040 JYT983039:JYU983040 KIP983039:KIQ983040 KSL983039:KSM983040 LCH983039:LCI983040 LMD983039:LME983040 LVZ983039:LWA983040 MFV983039:MFW983040 MPR983039:MPS983040 MZN983039:MZO983040 NJJ983039:NJK983040 NTF983039:NTG983040 ODB983039:ODC983040 OMX983039:OMY983040 OWT983039:OWU983040 PGP983039:PGQ983040 PQL983039:PQM983040 QAH983039:QAI983040 QKD983039:QKE983040 QTZ983039:QUA983040 RDV983039:RDW983040 RNR983039:RNS983040 RXN983039:RXO983040 SHJ983039:SHK983040 SRF983039:SRG983040 TBB983039:TBC983040 TKX983039:TKY983040 TUT983039:TUU983040 UEP983039:UEQ983040 UOL983039:UOM983040 UYH983039:UYI983040 VID983039:VIE983040 VRZ983039:VSA983040 WBV983039:WBW983040 WLR983039:WLS983040 WVN983039:WVO983040 WBY983045:WBZ983046 JH65541:JI65542 TD65541:TE65542 ACZ65541:ADA65542 AMV65541:AMW65542 AWR65541:AWS65542 BGN65541:BGO65542 BQJ65541:BQK65542 CAF65541:CAG65542 CKB65541:CKC65542 CTX65541:CTY65542 DDT65541:DDU65542 DNP65541:DNQ65542 DXL65541:DXM65542 EHH65541:EHI65542 ERD65541:ERE65542 FAZ65541:FBA65542 FKV65541:FKW65542 FUR65541:FUS65542 GEN65541:GEO65542 GOJ65541:GOK65542 GYF65541:GYG65542 HIB65541:HIC65542 HRX65541:HRY65542 IBT65541:IBU65542 ILP65541:ILQ65542 IVL65541:IVM65542 JFH65541:JFI65542 JPD65541:JPE65542 JYZ65541:JZA65542 KIV65541:KIW65542 KSR65541:KSS65542 LCN65541:LCO65542 LMJ65541:LMK65542 LWF65541:LWG65542 MGB65541:MGC65542 MPX65541:MPY65542 MZT65541:MZU65542 NJP65541:NJQ65542 NTL65541:NTM65542 ODH65541:ODI65542 OND65541:ONE65542 OWZ65541:OXA65542 PGV65541:PGW65542 PQR65541:PQS65542 QAN65541:QAO65542 QKJ65541:QKK65542 QUF65541:QUG65542 REB65541:REC65542 RNX65541:RNY65542 RXT65541:RXU65542 SHP65541:SHQ65542 SRL65541:SRM65542 TBH65541:TBI65542 TLD65541:TLE65542 TUZ65541:TVA65542 UEV65541:UEW65542 UOR65541:UOS65542 UYN65541:UYO65542 VIJ65541:VIK65542 VSF65541:VSG65542 WCB65541:WCC65542 WLX65541:WLY65542 WVT65541:WVU65542 JH131077:JI131078 TD131077:TE131078 ACZ131077:ADA131078 AMV131077:AMW131078 AWR131077:AWS131078 BGN131077:BGO131078 BQJ131077:BQK131078 CAF131077:CAG131078 CKB131077:CKC131078 CTX131077:CTY131078 DDT131077:DDU131078 DNP131077:DNQ131078 DXL131077:DXM131078 EHH131077:EHI131078 ERD131077:ERE131078 FAZ131077:FBA131078 FKV131077:FKW131078 FUR131077:FUS131078 GEN131077:GEO131078 GOJ131077:GOK131078 GYF131077:GYG131078 HIB131077:HIC131078 HRX131077:HRY131078 IBT131077:IBU131078 ILP131077:ILQ131078 IVL131077:IVM131078 JFH131077:JFI131078 JPD131077:JPE131078 JYZ131077:JZA131078 KIV131077:KIW131078 KSR131077:KSS131078 LCN131077:LCO131078 LMJ131077:LMK131078 LWF131077:LWG131078 MGB131077:MGC131078 MPX131077:MPY131078 MZT131077:MZU131078 NJP131077:NJQ131078 NTL131077:NTM131078 ODH131077:ODI131078 OND131077:ONE131078 OWZ131077:OXA131078 PGV131077:PGW131078 PQR131077:PQS131078 QAN131077:QAO131078 QKJ131077:QKK131078 QUF131077:QUG131078 REB131077:REC131078 RNX131077:RNY131078 RXT131077:RXU131078 SHP131077:SHQ131078 SRL131077:SRM131078 TBH131077:TBI131078 TLD131077:TLE131078 TUZ131077:TVA131078 UEV131077:UEW131078 UOR131077:UOS131078 UYN131077:UYO131078 VIJ131077:VIK131078 VSF131077:VSG131078 WCB131077:WCC131078 WLX131077:WLY131078 WVT131077:WVU131078 JH196613:JI196614 TD196613:TE196614 ACZ196613:ADA196614 AMV196613:AMW196614 AWR196613:AWS196614 BGN196613:BGO196614 BQJ196613:BQK196614 CAF196613:CAG196614 CKB196613:CKC196614 CTX196613:CTY196614 DDT196613:DDU196614 DNP196613:DNQ196614 DXL196613:DXM196614 EHH196613:EHI196614 ERD196613:ERE196614 FAZ196613:FBA196614 FKV196613:FKW196614 FUR196613:FUS196614 GEN196613:GEO196614 GOJ196613:GOK196614 GYF196613:GYG196614 HIB196613:HIC196614 HRX196613:HRY196614 IBT196613:IBU196614 ILP196613:ILQ196614 IVL196613:IVM196614 JFH196613:JFI196614 JPD196613:JPE196614 JYZ196613:JZA196614 KIV196613:KIW196614 KSR196613:KSS196614 LCN196613:LCO196614 LMJ196613:LMK196614 LWF196613:LWG196614 MGB196613:MGC196614 MPX196613:MPY196614 MZT196613:MZU196614 NJP196613:NJQ196614 NTL196613:NTM196614 ODH196613:ODI196614 OND196613:ONE196614 OWZ196613:OXA196614 PGV196613:PGW196614 PQR196613:PQS196614 QAN196613:QAO196614 QKJ196613:QKK196614 QUF196613:QUG196614 REB196613:REC196614 RNX196613:RNY196614 RXT196613:RXU196614 SHP196613:SHQ196614 SRL196613:SRM196614 TBH196613:TBI196614 TLD196613:TLE196614 TUZ196613:TVA196614 UEV196613:UEW196614 UOR196613:UOS196614 UYN196613:UYO196614 VIJ196613:VIK196614 VSF196613:VSG196614 WCB196613:WCC196614 WLX196613:WLY196614 WVT196613:WVU196614 JH262149:JI262150 TD262149:TE262150 ACZ262149:ADA262150 AMV262149:AMW262150 AWR262149:AWS262150 BGN262149:BGO262150 BQJ262149:BQK262150 CAF262149:CAG262150 CKB262149:CKC262150 CTX262149:CTY262150 DDT262149:DDU262150 DNP262149:DNQ262150 DXL262149:DXM262150 EHH262149:EHI262150 ERD262149:ERE262150 FAZ262149:FBA262150 FKV262149:FKW262150 FUR262149:FUS262150 GEN262149:GEO262150 GOJ262149:GOK262150 GYF262149:GYG262150 HIB262149:HIC262150 HRX262149:HRY262150 IBT262149:IBU262150 ILP262149:ILQ262150 IVL262149:IVM262150 JFH262149:JFI262150 JPD262149:JPE262150 JYZ262149:JZA262150 KIV262149:KIW262150 KSR262149:KSS262150 LCN262149:LCO262150 LMJ262149:LMK262150 LWF262149:LWG262150 MGB262149:MGC262150 MPX262149:MPY262150 MZT262149:MZU262150 NJP262149:NJQ262150 NTL262149:NTM262150 ODH262149:ODI262150 OND262149:ONE262150 OWZ262149:OXA262150 PGV262149:PGW262150 PQR262149:PQS262150 QAN262149:QAO262150 QKJ262149:QKK262150 QUF262149:QUG262150 REB262149:REC262150 RNX262149:RNY262150 RXT262149:RXU262150 SHP262149:SHQ262150 SRL262149:SRM262150 TBH262149:TBI262150 TLD262149:TLE262150 TUZ262149:TVA262150 UEV262149:UEW262150 UOR262149:UOS262150 UYN262149:UYO262150 VIJ262149:VIK262150 VSF262149:VSG262150 WCB262149:WCC262150 WLX262149:WLY262150 WVT262149:WVU262150 JH327685:JI327686 TD327685:TE327686 ACZ327685:ADA327686 AMV327685:AMW327686 AWR327685:AWS327686 BGN327685:BGO327686 BQJ327685:BQK327686 CAF327685:CAG327686 CKB327685:CKC327686 CTX327685:CTY327686 DDT327685:DDU327686 DNP327685:DNQ327686 DXL327685:DXM327686 EHH327685:EHI327686 ERD327685:ERE327686 FAZ327685:FBA327686 FKV327685:FKW327686 FUR327685:FUS327686 GEN327685:GEO327686 GOJ327685:GOK327686 GYF327685:GYG327686 HIB327685:HIC327686 HRX327685:HRY327686 IBT327685:IBU327686 ILP327685:ILQ327686 IVL327685:IVM327686 JFH327685:JFI327686 JPD327685:JPE327686 JYZ327685:JZA327686 KIV327685:KIW327686 KSR327685:KSS327686 LCN327685:LCO327686 LMJ327685:LMK327686 LWF327685:LWG327686 MGB327685:MGC327686 MPX327685:MPY327686 MZT327685:MZU327686 NJP327685:NJQ327686 NTL327685:NTM327686 ODH327685:ODI327686 OND327685:ONE327686 OWZ327685:OXA327686 PGV327685:PGW327686 PQR327685:PQS327686 QAN327685:QAO327686 QKJ327685:QKK327686 QUF327685:QUG327686 REB327685:REC327686 RNX327685:RNY327686 RXT327685:RXU327686 SHP327685:SHQ327686 SRL327685:SRM327686 TBH327685:TBI327686 TLD327685:TLE327686 TUZ327685:TVA327686 UEV327685:UEW327686 UOR327685:UOS327686 UYN327685:UYO327686 VIJ327685:VIK327686 VSF327685:VSG327686 WCB327685:WCC327686 WLX327685:WLY327686 WVT327685:WVU327686 JH393221:JI393222 TD393221:TE393222 ACZ393221:ADA393222 AMV393221:AMW393222 AWR393221:AWS393222 BGN393221:BGO393222 BQJ393221:BQK393222 CAF393221:CAG393222 CKB393221:CKC393222 CTX393221:CTY393222 DDT393221:DDU393222 DNP393221:DNQ393222 DXL393221:DXM393222 EHH393221:EHI393222 ERD393221:ERE393222 FAZ393221:FBA393222 FKV393221:FKW393222 FUR393221:FUS393222 GEN393221:GEO393222 GOJ393221:GOK393222 GYF393221:GYG393222 HIB393221:HIC393222 HRX393221:HRY393222 IBT393221:IBU393222 ILP393221:ILQ393222 IVL393221:IVM393222 JFH393221:JFI393222 JPD393221:JPE393222 JYZ393221:JZA393222 KIV393221:KIW393222 KSR393221:KSS393222 LCN393221:LCO393222 LMJ393221:LMK393222 LWF393221:LWG393222 MGB393221:MGC393222 MPX393221:MPY393222 MZT393221:MZU393222 NJP393221:NJQ393222 NTL393221:NTM393222 ODH393221:ODI393222 OND393221:ONE393222 OWZ393221:OXA393222 PGV393221:PGW393222 PQR393221:PQS393222 QAN393221:QAO393222 QKJ393221:QKK393222 QUF393221:QUG393222 REB393221:REC393222 RNX393221:RNY393222 RXT393221:RXU393222 SHP393221:SHQ393222 SRL393221:SRM393222 TBH393221:TBI393222 TLD393221:TLE393222 TUZ393221:TVA393222 UEV393221:UEW393222 UOR393221:UOS393222 UYN393221:UYO393222 VIJ393221:VIK393222 VSF393221:VSG393222 WCB393221:WCC393222 WLX393221:WLY393222 WVT393221:WVU393222 JH458757:JI458758 TD458757:TE458758 ACZ458757:ADA458758 AMV458757:AMW458758 AWR458757:AWS458758 BGN458757:BGO458758 BQJ458757:BQK458758 CAF458757:CAG458758 CKB458757:CKC458758 CTX458757:CTY458758 DDT458757:DDU458758 DNP458757:DNQ458758 DXL458757:DXM458758 EHH458757:EHI458758 ERD458757:ERE458758 FAZ458757:FBA458758 FKV458757:FKW458758 FUR458757:FUS458758 GEN458757:GEO458758 GOJ458757:GOK458758 GYF458757:GYG458758 HIB458757:HIC458758 HRX458757:HRY458758 IBT458757:IBU458758 ILP458757:ILQ458758 IVL458757:IVM458758 JFH458757:JFI458758 JPD458757:JPE458758 JYZ458757:JZA458758 KIV458757:KIW458758 KSR458757:KSS458758 LCN458757:LCO458758 LMJ458757:LMK458758 LWF458757:LWG458758 MGB458757:MGC458758 MPX458757:MPY458758 MZT458757:MZU458758 NJP458757:NJQ458758 NTL458757:NTM458758 ODH458757:ODI458758 OND458757:ONE458758 OWZ458757:OXA458758 PGV458757:PGW458758 PQR458757:PQS458758 QAN458757:QAO458758 QKJ458757:QKK458758 QUF458757:QUG458758 REB458757:REC458758 RNX458757:RNY458758 RXT458757:RXU458758 SHP458757:SHQ458758 SRL458757:SRM458758 TBH458757:TBI458758 TLD458757:TLE458758 TUZ458757:TVA458758 UEV458757:UEW458758 UOR458757:UOS458758 UYN458757:UYO458758 VIJ458757:VIK458758 VSF458757:VSG458758 WCB458757:WCC458758 WLX458757:WLY458758 WVT458757:WVU458758 JH524293:JI524294 TD524293:TE524294 ACZ524293:ADA524294 AMV524293:AMW524294 AWR524293:AWS524294 BGN524293:BGO524294 BQJ524293:BQK524294 CAF524293:CAG524294 CKB524293:CKC524294 CTX524293:CTY524294 DDT524293:DDU524294 DNP524293:DNQ524294 DXL524293:DXM524294 EHH524293:EHI524294 ERD524293:ERE524294 FAZ524293:FBA524294 FKV524293:FKW524294 FUR524293:FUS524294 GEN524293:GEO524294 GOJ524293:GOK524294 GYF524293:GYG524294 HIB524293:HIC524294 HRX524293:HRY524294 IBT524293:IBU524294 ILP524293:ILQ524294 IVL524293:IVM524294 JFH524293:JFI524294 JPD524293:JPE524294 JYZ524293:JZA524294 KIV524293:KIW524294 KSR524293:KSS524294 LCN524293:LCO524294 LMJ524293:LMK524294 LWF524293:LWG524294 MGB524293:MGC524294 MPX524293:MPY524294 MZT524293:MZU524294 NJP524293:NJQ524294 NTL524293:NTM524294 ODH524293:ODI524294 OND524293:ONE524294 OWZ524293:OXA524294 PGV524293:PGW524294 PQR524293:PQS524294 QAN524293:QAO524294 QKJ524293:QKK524294 QUF524293:QUG524294 REB524293:REC524294 RNX524293:RNY524294 RXT524293:RXU524294 SHP524293:SHQ524294 SRL524293:SRM524294 TBH524293:TBI524294 TLD524293:TLE524294 TUZ524293:TVA524294 UEV524293:UEW524294 UOR524293:UOS524294 UYN524293:UYO524294 VIJ524293:VIK524294 VSF524293:VSG524294 WCB524293:WCC524294 WLX524293:WLY524294 WVT524293:WVU524294 JH589829:JI589830 TD589829:TE589830 ACZ589829:ADA589830 AMV589829:AMW589830 AWR589829:AWS589830 BGN589829:BGO589830 BQJ589829:BQK589830 CAF589829:CAG589830 CKB589829:CKC589830 CTX589829:CTY589830 DDT589829:DDU589830 DNP589829:DNQ589830 DXL589829:DXM589830 EHH589829:EHI589830 ERD589829:ERE589830 FAZ589829:FBA589830 FKV589829:FKW589830 FUR589829:FUS589830 GEN589829:GEO589830 GOJ589829:GOK589830 GYF589829:GYG589830 HIB589829:HIC589830 HRX589829:HRY589830 IBT589829:IBU589830 ILP589829:ILQ589830 IVL589829:IVM589830 JFH589829:JFI589830 JPD589829:JPE589830 JYZ589829:JZA589830 KIV589829:KIW589830 KSR589829:KSS589830 LCN589829:LCO589830 LMJ589829:LMK589830 LWF589829:LWG589830 MGB589829:MGC589830 MPX589829:MPY589830 MZT589829:MZU589830 NJP589829:NJQ589830 NTL589829:NTM589830 ODH589829:ODI589830 OND589829:ONE589830 OWZ589829:OXA589830 PGV589829:PGW589830 PQR589829:PQS589830 QAN589829:QAO589830 QKJ589829:QKK589830 QUF589829:QUG589830 REB589829:REC589830 RNX589829:RNY589830 RXT589829:RXU589830 SHP589829:SHQ589830 SRL589829:SRM589830 TBH589829:TBI589830 TLD589829:TLE589830 TUZ589829:TVA589830 UEV589829:UEW589830 UOR589829:UOS589830 UYN589829:UYO589830 VIJ589829:VIK589830 VSF589829:VSG589830 WCB589829:WCC589830 WLX589829:WLY589830 WVT589829:WVU589830 JH655365:JI655366 TD655365:TE655366 ACZ655365:ADA655366 AMV655365:AMW655366 AWR655365:AWS655366 BGN655365:BGO655366 BQJ655365:BQK655366 CAF655365:CAG655366 CKB655365:CKC655366 CTX655365:CTY655366 DDT655365:DDU655366 DNP655365:DNQ655366 DXL655365:DXM655366 EHH655365:EHI655366 ERD655365:ERE655366 FAZ655365:FBA655366 FKV655365:FKW655366 FUR655365:FUS655366 GEN655365:GEO655366 GOJ655365:GOK655366 GYF655365:GYG655366 HIB655365:HIC655366 HRX655365:HRY655366 IBT655365:IBU655366 ILP655365:ILQ655366 IVL655365:IVM655366 JFH655365:JFI655366 JPD655365:JPE655366 JYZ655365:JZA655366 KIV655365:KIW655366 KSR655365:KSS655366 LCN655365:LCO655366 LMJ655365:LMK655366 LWF655365:LWG655366 MGB655365:MGC655366 MPX655365:MPY655366 MZT655365:MZU655366 NJP655365:NJQ655366 NTL655365:NTM655366 ODH655365:ODI655366 OND655365:ONE655366 OWZ655365:OXA655366 PGV655365:PGW655366 PQR655365:PQS655366 QAN655365:QAO655366 QKJ655365:QKK655366 QUF655365:QUG655366 REB655365:REC655366 RNX655365:RNY655366 RXT655365:RXU655366 SHP655365:SHQ655366 SRL655365:SRM655366 TBH655365:TBI655366 TLD655365:TLE655366 TUZ655365:TVA655366 UEV655365:UEW655366 UOR655365:UOS655366 UYN655365:UYO655366 VIJ655365:VIK655366 VSF655365:VSG655366 WCB655365:WCC655366 WLX655365:WLY655366 WVT655365:WVU655366 JH720901:JI720902 TD720901:TE720902 ACZ720901:ADA720902 AMV720901:AMW720902 AWR720901:AWS720902 BGN720901:BGO720902 BQJ720901:BQK720902 CAF720901:CAG720902 CKB720901:CKC720902 CTX720901:CTY720902 DDT720901:DDU720902 DNP720901:DNQ720902 DXL720901:DXM720902 EHH720901:EHI720902 ERD720901:ERE720902 FAZ720901:FBA720902 FKV720901:FKW720902 FUR720901:FUS720902 GEN720901:GEO720902 GOJ720901:GOK720902 GYF720901:GYG720902 HIB720901:HIC720902 HRX720901:HRY720902 IBT720901:IBU720902 ILP720901:ILQ720902 IVL720901:IVM720902 JFH720901:JFI720902 JPD720901:JPE720902 JYZ720901:JZA720902 KIV720901:KIW720902 KSR720901:KSS720902 LCN720901:LCO720902 LMJ720901:LMK720902 LWF720901:LWG720902 MGB720901:MGC720902 MPX720901:MPY720902 MZT720901:MZU720902 NJP720901:NJQ720902 NTL720901:NTM720902 ODH720901:ODI720902 OND720901:ONE720902 OWZ720901:OXA720902 PGV720901:PGW720902 PQR720901:PQS720902 QAN720901:QAO720902 QKJ720901:QKK720902 QUF720901:QUG720902 REB720901:REC720902 RNX720901:RNY720902 RXT720901:RXU720902 SHP720901:SHQ720902 SRL720901:SRM720902 TBH720901:TBI720902 TLD720901:TLE720902 TUZ720901:TVA720902 UEV720901:UEW720902 UOR720901:UOS720902 UYN720901:UYO720902 VIJ720901:VIK720902 VSF720901:VSG720902 WCB720901:WCC720902 WLX720901:WLY720902 WVT720901:WVU720902 JH786437:JI786438 TD786437:TE786438 ACZ786437:ADA786438 AMV786437:AMW786438 AWR786437:AWS786438 BGN786437:BGO786438 BQJ786437:BQK786438 CAF786437:CAG786438 CKB786437:CKC786438 CTX786437:CTY786438 DDT786437:DDU786438 DNP786437:DNQ786438 DXL786437:DXM786438 EHH786437:EHI786438 ERD786437:ERE786438 FAZ786437:FBA786438 FKV786437:FKW786438 FUR786437:FUS786438 GEN786437:GEO786438 GOJ786437:GOK786438 GYF786437:GYG786438 HIB786437:HIC786438 HRX786437:HRY786438 IBT786437:IBU786438 ILP786437:ILQ786438 IVL786437:IVM786438 JFH786437:JFI786438 JPD786437:JPE786438 JYZ786437:JZA786438 KIV786437:KIW786438 KSR786437:KSS786438 LCN786437:LCO786438 LMJ786437:LMK786438 LWF786437:LWG786438 MGB786437:MGC786438 MPX786437:MPY786438 MZT786437:MZU786438 NJP786437:NJQ786438 NTL786437:NTM786438 ODH786437:ODI786438 OND786437:ONE786438 OWZ786437:OXA786438 PGV786437:PGW786438 PQR786437:PQS786438 QAN786437:QAO786438 QKJ786437:QKK786438 QUF786437:QUG786438 REB786437:REC786438 RNX786437:RNY786438 RXT786437:RXU786438 SHP786437:SHQ786438 SRL786437:SRM786438 TBH786437:TBI786438 TLD786437:TLE786438 TUZ786437:TVA786438 UEV786437:UEW786438 UOR786437:UOS786438 UYN786437:UYO786438 VIJ786437:VIK786438 VSF786437:VSG786438 WCB786437:WCC786438 WLX786437:WLY786438 WVT786437:WVU786438 JH851973:JI851974 TD851973:TE851974 ACZ851973:ADA851974 AMV851973:AMW851974 AWR851973:AWS851974 BGN851973:BGO851974 BQJ851973:BQK851974 CAF851973:CAG851974 CKB851973:CKC851974 CTX851973:CTY851974 DDT851973:DDU851974 DNP851973:DNQ851974 DXL851973:DXM851974 EHH851973:EHI851974 ERD851973:ERE851974 FAZ851973:FBA851974 FKV851973:FKW851974 FUR851973:FUS851974 GEN851973:GEO851974 GOJ851973:GOK851974 GYF851973:GYG851974 HIB851973:HIC851974 HRX851973:HRY851974 IBT851973:IBU851974 ILP851973:ILQ851974 IVL851973:IVM851974 JFH851973:JFI851974 JPD851973:JPE851974 JYZ851973:JZA851974 KIV851973:KIW851974 KSR851973:KSS851974 LCN851973:LCO851974 LMJ851973:LMK851974 LWF851973:LWG851974 MGB851973:MGC851974 MPX851973:MPY851974 MZT851973:MZU851974 NJP851973:NJQ851974 NTL851973:NTM851974 ODH851973:ODI851974 OND851973:ONE851974 OWZ851973:OXA851974 PGV851973:PGW851974 PQR851973:PQS851974 QAN851973:QAO851974 QKJ851973:QKK851974 QUF851973:QUG851974 REB851973:REC851974 RNX851973:RNY851974 RXT851973:RXU851974 SHP851973:SHQ851974 SRL851973:SRM851974 TBH851973:TBI851974 TLD851973:TLE851974 TUZ851973:TVA851974 UEV851973:UEW851974 UOR851973:UOS851974 UYN851973:UYO851974 VIJ851973:VIK851974 VSF851973:VSG851974 WCB851973:WCC851974 WLX851973:WLY851974 WVT851973:WVU851974 JH917509:JI917510 TD917509:TE917510 ACZ917509:ADA917510 AMV917509:AMW917510 AWR917509:AWS917510 BGN917509:BGO917510 BQJ917509:BQK917510 CAF917509:CAG917510 CKB917509:CKC917510 CTX917509:CTY917510 DDT917509:DDU917510 DNP917509:DNQ917510 DXL917509:DXM917510 EHH917509:EHI917510 ERD917509:ERE917510 FAZ917509:FBA917510 FKV917509:FKW917510 FUR917509:FUS917510 GEN917509:GEO917510 GOJ917509:GOK917510 GYF917509:GYG917510 HIB917509:HIC917510 HRX917509:HRY917510 IBT917509:IBU917510 ILP917509:ILQ917510 IVL917509:IVM917510 JFH917509:JFI917510 JPD917509:JPE917510 JYZ917509:JZA917510 KIV917509:KIW917510 KSR917509:KSS917510 LCN917509:LCO917510 LMJ917509:LMK917510 LWF917509:LWG917510 MGB917509:MGC917510 MPX917509:MPY917510 MZT917509:MZU917510 NJP917509:NJQ917510 NTL917509:NTM917510 ODH917509:ODI917510 OND917509:ONE917510 OWZ917509:OXA917510 PGV917509:PGW917510 PQR917509:PQS917510 QAN917509:QAO917510 QKJ917509:QKK917510 QUF917509:QUG917510 REB917509:REC917510 RNX917509:RNY917510 RXT917509:RXU917510 SHP917509:SHQ917510 SRL917509:SRM917510 TBH917509:TBI917510 TLD917509:TLE917510 TUZ917509:TVA917510 UEV917509:UEW917510 UOR917509:UOS917510 UYN917509:UYO917510 VIJ917509:VIK917510 VSF917509:VSG917510 WCB917509:WCC917510 WLX917509:WLY917510 WVT917509:WVU917510 JH983045:JI983046 TD983045:TE983046 ACZ983045:ADA983046 AMV983045:AMW983046 AWR983045:AWS983046 BGN983045:BGO983046 BQJ983045:BQK983046 CAF983045:CAG983046 CKB983045:CKC983046 CTX983045:CTY983046 DDT983045:DDU983046 DNP983045:DNQ983046 DXL983045:DXM983046 EHH983045:EHI983046 ERD983045:ERE983046 FAZ983045:FBA983046 FKV983045:FKW983046 FUR983045:FUS983046 GEN983045:GEO983046 GOJ983045:GOK983046 GYF983045:GYG983046 HIB983045:HIC983046 HRX983045:HRY983046 IBT983045:IBU983046 ILP983045:ILQ983046 IVL983045:IVM983046 JFH983045:JFI983046 JPD983045:JPE983046 JYZ983045:JZA983046 KIV983045:KIW983046 KSR983045:KSS983046 LCN983045:LCO983046 LMJ983045:LMK983046 LWF983045:LWG983046 MGB983045:MGC983046 MPX983045:MPY983046 MZT983045:MZU983046 NJP983045:NJQ983046 NTL983045:NTM983046 ODH983045:ODI983046 OND983045:ONE983046 OWZ983045:OXA983046 PGV983045:PGW983046 PQR983045:PQS983046 QAN983045:QAO983046 QKJ983045:QKK983046 QUF983045:QUG983046 REB983045:REC983046 RNX983045:RNY983046 RXT983045:RXU983046 SHP983045:SHQ983046 SRL983045:SRM983046 TBH983045:TBI983046 TLD983045:TLE983046 TUZ983045:TVA983046 UEV983045:UEW983046 UOR983045:UOS983046 UYN983045:UYO983046 VIJ983045:VIK983046 VSF983045:VSG983046 WCB983045:WCC983046 WLX983045:WLY983046 WVT983045:WVU983046 WVQ983045:WVR983046 JE8:JF11 TA8:TB11 ACW8:ACX11 AMS8:AMT11 AWO8:AWP11 BGK8:BGL11 BQG8:BQH11 CAC8:CAD11 CJY8:CJZ11 CTU8:CTV11 DDQ8:DDR11 DNM8:DNN11 DXI8:DXJ11 EHE8:EHF11 ERA8:ERB11 FAW8:FAX11 FKS8:FKT11 FUO8:FUP11 GEK8:GEL11 GOG8:GOH11 GYC8:GYD11 HHY8:HHZ11 HRU8:HRV11 IBQ8:IBR11 ILM8:ILN11 IVI8:IVJ11 JFE8:JFF11 JPA8:JPB11 JYW8:JYX11 KIS8:KIT11 KSO8:KSP11 LCK8:LCL11 LMG8:LMH11 LWC8:LWD11 MFY8:MFZ11 MPU8:MPV11 MZQ8:MZR11 NJM8:NJN11 NTI8:NTJ11 ODE8:ODF11 ONA8:ONB11 OWW8:OWX11 PGS8:PGT11 PQO8:PQP11 QAK8:QAL11 QKG8:QKH11 QUC8:QUD11 RDY8:RDZ11 RNU8:RNV11 RXQ8:RXR11 SHM8:SHN11 SRI8:SRJ11 TBE8:TBF11 TLA8:TLB11 TUW8:TUX11 UES8:UET11 UOO8:UOP11 UYK8:UYL11 VIG8:VIH11 VSC8:VSD11 WBY8:WBZ11 WLU8:WLV11 WVQ8:WVR11 JE65535:JF65536 TA65535:TB65536 ACW65535:ACX65536 AMS65535:AMT65536 AWO65535:AWP65536 BGK65535:BGL65536 BQG65535:BQH65536 CAC65535:CAD65536 CJY65535:CJZ65536 CTU65535:CTV65536 DDQ65535:DDR65536 DNM65535:DNN65536 DXI65535:DXJ65536 EHE65535:EHF65536 ERA65535:ERB65536 FAW65535:FAX65536 FKS65535:FKT65536 FUO65535:FUP65536 GEK65535:GEL65536 GOG65535:GOH65536 GYC65535:GYD65536 HHY65535:HHZ65536 HRU65535:HRV65536 IBQ65535:IBR65536 ILM65535:ILN65536 IVI65535:IVJ65536 JFE65535:JFF65536 JPA65535:JPB65536 JYW65535:JYX65536 KIS65535:KIT65536 KSO65535:KSP65536 LCK65535:LCL65536 LMG65535:LMH65536 LWC65535:LWD65536 MFY65535:MFZ65536 MPU65535:MPV65536 MZQ65535:MZR65536 NJM65535:NJN65536 NTI65535:NTJ65536 ODE65535:ODF65536 ONA65535:ONB65536 OWW65535:OWX65536 PGS65535:PGT65536 PQO65535:PQP65536 QAK65535:QAL65536 QKG65535:QKH65536 QUC65535:QUD65536 RDY65535:RDZ65536 RNU65535:RNV65536 RXQ65535:RXR65536 SHM65535:SHN65536 SRI65535:SRJ65536 TBE65535:TBF65536 TLA65535:TLB65536 TUW65535:TUX65536 UES65535:UET65536 UOO65535:UOP65536 UYK65535:UYL65536 VIG65535:VIH65536 VSC65535:VSD65536 WBY65535:WBZ65536 WLU65535:WLV65536 WVQ65535:WVR65536 JE131071:JF131072 TA131071:TB131072 ACW131071:ACX131072 AMS131071:AMT131072 AWO131071:AWP131072 BGK131071:BGL131072 BQG131071:BQH131072 CAC131071:CAD131072 CJY131071:CJZ131072 CTU131071:CTV131072 DDQ131071:DDR131072 DNM131071:DNN131072 DXI131071:DXJ131072 EHE131071:EHF131072 ERA131071:ERB131072 FAW131071:FAX131072 FKS131071:FKT131072 FUO131071:FUP131072 GEK131071:GEL131072 GOG131071:GOH131072 GYC131071:GYD131072 HHY131071:HHZ131072 HRU131071:HRV131072 IBQ131071:IBR131072 ILM131071:ILN131072 IVI131071:IVJ131072 JFE131071:JFF131072 JPA131071:JPB131072 JYW131071:JYX131072 KIS131071:KIT131072 KSO131071:KSP131072 LCK131071:LCL131072 LMG131071:LMH131072 LWC131071:LWD131072 MFY131071:MFZ131072 MPU131071:MPV131072 MZQ131071:MZR131072 NJM131071:NJN131072 NTI131071:NTJ131072 ODE131071:ODF131072 ONA131071:ONB131072 OWW131071:OWX131072 PGS131071:PGT131072 PQO131071:PQP131072 QAK131071:QAL131072 QKG131071:QKH131072 QUC131071:QUD131072 RDY131071:RDZ131072 RNU131071:RNV131072 RXQ131071:RXR131072 SHM131071:SHN131072 SRI131071:SRJ131072 TBE131071:TBF131072 TLA131071:TLB131072 TUW131071:TUX131072 UES131071:UET131072 UOO131071:UOP131072 UYK131071:UYL131072 VIG131071:VIH131072 VSC131071:VSD131072 WBY131071:WBZ131072 WLU131071:WLV131072 WVQ131071:WVR131072 JE196607:JF196608 TA196607:TB196608 ACW196607:ACX196608 AMS196607:AMT196608 AWO196607:AWP196608 BGK196607:BGL196608 BQG196607:BQH196608 CAC196607:CAD196608 CJY196607:CJZ196608 CTU196607:CTV196608 DDQ196607:DDR196608 DNM196607:DNN196608 DXI196607:DXJ196608 EHE196607:EHF196608 ERA196607:ERB196608 FAW196607:FAX196608 FKS196607:FKT196608 FUO196607:FUP196608 GEK196607:GEL196608 GOG196607:GOH196608 GYC196607:GYD196608 HHY196607:HHZ196608 HRU196607:HRV196608 IBQ196607:IBR196608 ILM196607:ILN196608 IVI196607:IVJ196608 JFE196607:JFF196608 JPA196607:JPB196608 JYW196607:JYX196608 KIS196607:KIT196608 KSO196607:KSP196608 LCK196607:LCL196608 LMG196607:LMH196608 LWC196607:LWD196608 MFY196607:MFZ196608 MPU196607:MPV196608 MZQ196607:MZR196608 NJM196607:NJN196608 NTI196607:NTJ196608 ODE196607:ODF196608 ONA196607:ONB196608 OWW196607:OWX196608 PGS196607:PGT196608 PQO196607:PQP196608 QAK196607:QAL196608 QKG196607:QKH196608 QUC196607:QUD196608 RDY196607:RDZ196608 RNU196607:RNV196608 RXQ196607:RXR196608 SHM196607:SHN196608 SRI196607:SRJ196608 TBE196607:TBF196608 TLA196607:TLB196608 TUW196607:TUX196608 UES196607:UET196608 UOO196607:UOP196608 UYK196607:UYL196608 VIG196607:VIH196608 VSC196607:VSD196608 WBY196607:WBZ196608 WLU196607:WLV196608 WVQ196607:WVR196608 JE262143:JF262144 TA262143:TB262144 ACW262143:ACX262144 AMS262143:AMT262144 AWO262143:AWP262144 BGK262143:BGL262144 BQG262143:BQH262144 CAC262143:CAD262144 CJY262143:CJZ262144 CTU262143:CTV262144 DDQ262143:DDR262144 DNM262143:DNN262144 DXI262143:DXJ262144 EHE262143:EHF262144 ERA262143:ERB262144 FAW262143:FAX262144 FKS262143:FKT262144 FUO262143:FUP262144 GEK262143:GEL262144 GOG262143:GOH262144 GYC262143:GYD262144 HHY262143:HHZ262144 HRU262143:HRV262144 IBQ262143:IBR262144 ILM262143:ILN262144 IVI262143:IVJ262144 JFE262143:JFF262144 JPA262143:JPB262144 JYW262143:JYX262144 KIS262143:KIT262144 KSO262143:KSP262144 LCK262143:LCL262144 LMG262143:LMH262144 LWC262143:LWD262144 MFY262143:MFZ262144 MPU262143:MPV262144 MZQ262143:MZR262144 NJM262143:NJN262144 NTI262143:NTJ262144 ODE262143:ODF262144 ONA262143:ONB262144 OWW262143:OWX262144 PGS262143:PGT262144 PQO262143:PQP262144 QAK262143:QAL262144 QKG262143:QKH262144 QUC262143:QUD262144 RDY262143:RDZ262144 RNU262143:RNV262144 RXQ262143:RXR262144 SHM262143:SHN262144 SRI262143:SRJ262144 TBE262143:TBF262144 TLA262143:TLB262144 TUW262143:TUX262144 UES262143:UET262144 UOO262143:UOP262144 UYK262143:UYL262144 VIG262143:VIH262144 VSC262143:VSD262144 WBY262143:WBZ262144 WLU262143:WLV262144 WVQ262143:WVR262144 JE327679:JF327680 TA327679:TB327680 ACW327679:ACX327680 AMS327679:AMT327680 AWO327679:AWP327680 BGK327679:BGL327680 BQG327679:BQH327680 CAC327679:CAD327680 CJY327679:CJZ327680 CTU327679:CTV327680 DDQ327679:DDR327680 DNM327679:DNN327680 DXI327679:DXJ327680 EHE327679:EHF327680 ERA327679:ERB327680 FAW327679:FAX327680 FKS327679:FKT327680 FUO327679:FUP327680 GEK327679:GEL327680 GOG327679:GOH327680 GYC327679:GYD327680 HHY327679:HHZ327680 HRU327679:HRV327680 IBQ327679:IBR327680 ILM327679:ILN327680 IVI327679:IVJ327680 JFE327679:JFF327680 JPA327679:JPB327680 JYW327679:JYX327680 KIS327679:KIT327680 KSO327679:KSP327680 LCK327679:LCL327680 LMG327679:LMH327680 LWC327679:LWD327680 MFY327679:MFZ327680 MPU327679:MPV327680 MZQ327679:MZR327680 NJM327679:NJN327680 NTI327679:NTJ327680 ODE327679:ODF327680 ONA327679:ONB327680 OWW327679:OWX327680 PGS327679:PGT327680 PQO327679:PQP327680 QAK327679:QAL327680 QKG327679:QKH327680 QUC327679:QUD327680 RDY327679:RDZ327680 RNU327679:RNV327680 RXQ327679:RXR327680 SHM327679:SHN327680 SRI327679:SRJ327680 TBE327679:TBF327680 TLA327679:TLB327680 TUW327679:TUX327680 UES327679:UET327680 UOO327679:UOP327680 UYK327679:UYL327680 VIG327679:VIH327680 VSC327679:VSD327680 WBY327679:WBZ327680 WLU327679:WLV327680 WVQ327679:WVR327680 JE393215:JF393216 TA393215:TB393216 ACW393215:ACX393216 AMS393215:AMT393216 AWO393215:AWP393216 BGK393215:BGL393216 BQG393215:BQH393216 CAC393215:CAD393216 CJY393215:CJZ393216 CTU393215:CTV393216 DDQ393215:DDR393216 DNM393215:DNN393216 DXI393215:DXJ393216 EHE393215:EHF393216 ERA393215:ERB393216 FAW393215:FAX393216 FKS393215:FKT393216 FUO393215:FUP393216 GEK393215:GEL393216 GOG393215:GOH393216 GYC393215:GYD393216 HHY393215:HHZ393216 HRU393215:HRV393216 IBQ393215:IBR393216 ILM393215:ILN393216 IVI393215:IVJ393216 JFE393215:JFF393216 JPA393215:JPB393216 JYW393215:JYX393216 KIS393215:KIT393216 KSO393215:KSP393216 LCK393215:LCL393216 LMG393215:LMH393216 LWC393215:LWD393216 MFY393215:MFZ393216 MPU393215:MPV393216 MZQ393215:MZR393216 NJM393215:NJN393216 NTI393215:NTJ393216 ODE393215:ODF393216 ONA393215:ONB393216 OWW393215:OWX393216 PGS393215:PGT393216 PQO393215:PQP393216 QAK393215:QAL393216 QKG393215:QKH393216 QUC393215:QUD393216 RDY393215:RDZ393216 RNU393215:RNV393216 RXQ393215:RXR393216 SHM393215:SHN393216 SRI393215:SRJ393216 TBE393215:TBF393216 TLA393215:TLB393216 TUW393215:TUX393216 UES393215:UET393216 UOO393215:UOP393216 UYK393215:UYL393216 VIG393215:VIH393216 VSC393215:VSD393216 WBY393215:WBZ393216 WLU393215:WLV393216 WVQ393215:WVR393216 JE458751:JF458752 TA458751:TB458752 ACW458751:ACX458752 AMS458751:AMT458752 AWO458751:AWP458752 BGK458751:BGL458752 BQG458751:BQH458752 CAC458751:CAD458752 CJY458751:CJZ458752 CTU458751:CTV458752 DDQ458751:DDR458752 DNM458751:DNN458752 DXI458751:DXJ458752 EHE458751:EHF458752 ERA458751:ERB458752 FAW458751:FAX458752 FKS458751:FKT458752 FUO458751:FUP458752 GEK458751:GEL458752 GOG458751:GOH458752 GYC458751:GYD458752 HHY458751:HHZ458752 HRU458751:HRV458752 IBQ458751:IBR458752 ILM458751:ILN458752 IVI458751:IVJ458752 JFE458751:JFF458752 JPA458751:JPB458752 JYW458751:JYX458752 KIS458751:KIT458752 KSO458751:KSP458752 LCK458751:LCL458752 LMG458751:LMH458752 LWC458751:LWD458752 MFY458751:MFZ458752 MPU458751:MPV458752 MZQ458751:MZR458752 NJM458751:NJN458752 NTI458751:NTJ458752 ODE458751:ODF458752 ONA458751:ONB458752 OWW458751:OWX458752 PGS458751:PGT458752 PQO458751:PQP458752 QAK458751:QAL458752 QKG458751:QKH458752 QUC458751:QUD458752 RDY458751:RDZ458752 RNU458751:RNV458752 RXQ458751:RXR458752 SHM458751:SHN458752 SRI458751:SRJ458752 TBE458751:TBF458752 TLA458751:TLB458752 TUW458751:TUX458752 UES458751:UET458752 UOO458751:UOP458752 UYK458751:UYL458752 VIG458751:VIH458752 VSC458751:VSD458752 WBY458751:WBZ458752 WLU458751:WLV458752 WVQ458751:WVR458752 JE524287:JF524288 TA524287:TB524288 ACW524287:ACX524288 AMS524287:AMT524288 AWO524287:AWP524288 BGK524287:BGL524288 BQG524287:BQH524288 CAC524287:CAD524288 CJY524287:CJZ524288 CTU524287:CTV524288 DDQ524287:DDR524288 DNM524287:DNN524288 DXI524287:DXJ524288 EHE524287:EHF524288 ERA524287:ERB524288 FAW524287:FAX524288 FKS524287:FKT524288 FUO524287:FUP524288 GEK524287:GEL524288 GOG524287:GOH524288 GYC524287:GYD524288 HHY524287:HHZ524288 HRU524287:HRV524288 IBQ524287:IBR524288 ILM524287:ILN524288 IVI524287:IVJ524288 JFE524287:JFF524288 JPA524287:JPB524288 JYW524287:JYX524288 KIS524287:KIT524288 KSO524287:KSP524288 LCK524287:LCL524288 LMG524287:LMH524288 LWC524287:LWD524288 MFY524287:MFZ524288 MPU524287:MPV524288 MZQ524287:MZR524288 NJM524287:NJN524288 NTI524287:NTJ524288 ODE524287:ODF524288 ONA524287:ONB524288 OWW524287:OWX524288 PGS524287:PGT524288 PQO524287:PQP524288 QAK524287:QAL524288 QKG524287:QKH524288 QUC524287:QUD524288 RDY524287:RDZ524288 RNU524287:RNV524288 RXQ524287:RXR524288 SHM524287:SHN524288 SRI524287:SRJ524288 TBE524287:TBF524288 TLA524287:TLB524288 TUW524287:TUX524288 UES524287:UET524288 UOO524287:UOP524288 UYK524287:UYL524288 VIG524287:VIH524288 VSC524287:VSD524288 WBY524287:WBZ524288 WLU524287:WLV524288 WVQ524287:WVR524288 JE589823:JF589824 TA589823:TB589824 ACW589823:ACX589824 AMS589823:AMT589824 AWO589823:AWP589824 BGK589823:BGL589824 BQG589823:BQH589824 CAC589823:CAD589824 CJY589823:CJZ589824 CTU589823:CTV589824 DDQ589823:DDR589824 DNM589823:DNN589824 DXI589823:DXJ589824 EHE589823:EHF589824 ERA589823:ERB589824 FAW589823:FAX589824 FKS589823:FKT589824 FUO589823:FUP589824 GEK589823:GEL589824 GOG589823:GOH589824 GYC589823:GYD589824 HHY589823:HHZ589824 HRU589823:HRV589824 IBQ589823:IBR589824 ILM589823:ILN589824 IVI589823:IVJ589824 JFE589823:JFF589824 JPA589823:JPB589824 JYW589823:JYX589824 KIS589823:KIT589824 KSO589823:KSP589824 LCK589823:LCL589824 LMG589823:LMH589824 LWC589823:LWD589824 MFY589823:MFZ589824 MPU589823:MPV589824 MZQ589823:MZR589824 NJM589823:NJN589824 NTI589823:NTJ589824 ODE589823:ODF589824 ONA589823:ONB589824 OWW589823:OWX589824 PGS589823:PGT589824 PQO589823:PQP589824 QAK589823:QAL589824 QKG589823:QKH589824 QUC589823:QUD589824 RDY589823:RDZ589824 RNU589823:RNV589824 RXQ589823:RXR589824 SHM589823:SHN589824 SRI589823:SRJ589824 TBE589823:TBF589824 TLA589823:TLB589824 TUW589823:TUX589824 UES589823:UET589824 UOO589823:UOP589824 UYK589823:UYL589824 VIG589823:VIH589824 VSC589823:VSD589824 WBY589823:WBZ589824 WLU589823:WLV589824 WVQ589823:WVR589824 JE655359:JF655360 TA655359:TB655360 ACW655359:ACX655360 AMS655359:AMT655360 AWO655359:AWP655360 BGK655359:BGL655360 BQG655359:BQH655360 CAC655359:CAD655360 CJY655359:CJZ655360 CTU655359:CTV655360 DDQ655359:DDR655360 DNM655359:DNN655360 DXI655359:DXJ655360 EHE655359:EHF655360 ERA655359:ERB655360 FAW655359:FAX655360 FKS655359:FKT655360 FUO655359:FUP655360 GEK655359:GEL655360 GOG655359:GOH655360 GYC655359:GYD655360 HHY655359:HHZ655360 HRU655359:HRV655360 IBQ655359:IBR655360 ILM655359:ILN655360 IVI655359:IVJ655360 JFE655359:JFF655360 JPA655359:JPB655360 JYW655359:JYX655360 KIS655359:KIT655360 KSO655359:KSP655360 LCK655359:LCL655360 LMG655359:LMH655360 LWC655359:LWD655360 MFY655359:MFZ655360 MPU655359:MPV655360 MZQ655359:MZR655360 NJM655359:NJN655360 NTI655359:NTJ655360 ODE655359:ODF655360 ONA655359:ONB655360 OWW655359:OWX655360 PGS655359:PGT655360 PQO655359:PQP655360 QAK655359:QAL655360 QKG655359:QKH655360 QUC655359:QUD655360 RDY655359:RDZ655360 RNU655359:RNV655360 RXQ655359:RXR655360 SHM655359:SHN655360 SRI655359:SRJ655360 TBE655359:TBF655360 TLA655359:TLB655360 TUW655359:TUX655360 UES655359:UET655360 UOO655359:UOP655360 UYK655359:UYL655360 VIG655359:VIH655360 VSC655359:VSD655360 WBY655359:WBZ655360 WLU655359:WLV655360 WVQ655359:WVR655360 JE720895:JF720896 TA720895:TB720896 ACW720895:ACX720896 AMS720895:AMT720896 AWO720895:AWP720896 BGK720895:BGL720896 BQG720895:BQH720896 CAC720895:CAD720896 CJY720895:CJZ720896 CTU720895:CTV720896 DDQ720895:DDR720896 DNM720895:DNN720896 DXI720895:DXJ720896 EHE720895:EHF720896 ERA720895:ERB720896 FAW720895:FAX720896 FKS720895:FKT720896 FUO720895:FUP720896 GEK720895:GEL720896 GOG720895:GOH720896 GYC720895:GYD720896 HHY720895:HHZ720896 HRU720895:HRV720896 IBQ720895:IBR720896 ILM720895:ILN720896 IVI720895:IVJ720896 JFE720895:JFF720896 JPA720895:JPB720896 JYW720895:JYX720896 KIS720895:KIT720896 KSO720895:KSP720896 LCK720895:LCL720896 LMG720895:LMH720896 LWC720895:LWD720896 MFY720895:MFZ720896 MPU720895:MPV720896 MZQ720895:MZR720896 NJM720895:NJN720896 NTI720895:NTJ720896 ODE720895:ODF720896 ONA720895:ONB720896 OWW720895:OWX720896 PGS720895:PGT720896 PQO720895:PQP720896 QAK720895:QAL720896 QKG720895:QKH720896 QUC720895:QUD720896 RDY720895:RDZ720896 RNU720895:RNV720896 RXQ720895:RXR720896 SHM720895:SHN720896 SRI720895:SRJ720896 TBE720895:TBF720896 TLA720895:TLB720896 TUW720895:TUX720896 UES720895:UET720896 UOO720895:UOP720896 UYK720895:UYL720896 VIG720895:VIH720896 VSC720895:VSD720896 WBY720895:WBZ720896 WLU720895:WLV720896 WVQ720895:WVR720896 JE786431:JF786432 TA786431:TB786432 ACW786431:ACX786432 AMS786431:AMT786432 AWO786431:AWP786432 BGK786431:BGL786432 BQG786431:BQH786432 CAC786431:CAD786432 CJY786431:CJZ786432 CTU786431:CTV786432 DDQ786431:DDR786432 DNM786431:DNN786432 DXI786431:DXJ786432 EHE786431:EHF786432 ERA786431:ERB786432 FAW786431:FAX786432 FKS786431:FKT786432 FUO786431:FUP786432 GEK786431:GEL786432 GOG786431:GOH786432 GYC786431:GYD786432 HHY786431:HHZ786432 HRU786431:HRV786432 IBQ786431:IBR786432 ILM786431:ILN786432 IVI786431:IVJ786432 JFE786431:JFF786432 JPA786431:JPB786432 JYW786431:JYX786432 KIS786431:KIT786432 KSO786431:KSP786432 LCK786431:LCL786432 LMG786431:LMH786432 LWC786431:LWD786432 MFY786431:MFZ786432 MPU786431:MPV786432 MZQ786431:MZR786432 NJM786431:NJN786432 NTI786431:NTJ786432 ODE786431:ODF786432 ONA786431:ONB786432 OWW786431:OWX786432 PGS786431:PGT786432 PQO786431:PQP786432 QAK786431:QAL786432 QKG786431:QKH786432 QUC786431:QUD786432 RDY786431:RDZ786432 RNU786431:RNV786432 RXQ786431:RXR786432 SHM786431:SHN786432 SRI786431:SRJ786432 TBE786431:TBF786432 TLA786431:TLB786432 TUW786431:TUX786432 UES786431:UET786432 UOO786431:UOP786432 UYK786431:UYL786432 VIG786431:VIH786432 VSC786431:VSD786432 WBY786431:WBZ786432 WLU786431:WLV786432 WVQ786431:WVR786432 JE851967:JF851968 TA851967:TB851968 ACW851967:ACX851968 AMS851967:AMT851968 AWO851967:AWP851968 BGK851967:BGL851968 BQG851967:BQH851968 CAC851967:CAD851968 CJY851967:CJZ851968 CTU851967:CTV851968 DDQ851967:DDR851968 DNM851967:DNN851968 DXI851967:DXJ851968 EHE851967:EHF851968 ERA851967:ERB851968 FAW851967:FAX851968 FKS851967:FKT851968 FUO851967:FUP851968 GEK851967:GEL851968 GOG851967:GOH851968 GYC851967:GYD851968 HHY851967:HHZ851968 HRU851967:HRV851968 IBQ851967:IBR851968 ILM851967:ILN851968 IVI851967:IVJ851968 JFE851967:JFF851968 JPA851967:JPB851968 JYW851967:JYX851968 KIS851967:KIT851968 KSO851967:KSP851968 LCK851967:LCL851968 LMG851967:LMH851968 LWC851967:LWD851968 MFY851967:MFZ851968 MPU851967:MPV851968 MZQ851967:MZR851968 NJM851967:NJN851968 NTI851967:NTJ851968 ODE851967:ODF851968 ONA851967:ONB851968 OWW851967:OWX851968 PGS851967:PGT851968 PQO851967:PQP851968 QAK851967:QAL851968 QKG851967:QKH851968 QUC851967:QUD851968 RDY851967:RDZ851968 RNU851967:RNV851968 RXQ851967:RXR851968 SHM851967:SHN851968 SRI851967:SRJ851968 TBE851967:TBF851968 TLA851967:TLB851968 TUW851967:TUX851968 UES851967:UET851968 UOO851967:UOP851968 UYK851967:UYL851968 VIG851967:VIH851968 VSC851967:VSD851968 WBY851967:WBZ851968 WLU851967:WLV851968 WVQ851967:WVR851968 JE917503:JF917504 TA917503:TB917504 ACW917503:ACX917504 AMS917503:AMT917504 AWO917503:AWP917504 BGK917503:BGL917504 BQG917503:BQH917504 CAC917503:CAD917504 CJY917503:CJZ917504 CTU917503:CTV917504 DDQ917503:DDR917504 DNM917503:DNN917504 DXI917503:DXJ917504 EHE917503:EHF917504 ERA917503:ERB917504 FAW917503:FAX917504 FKS917503:FKT917504 FUO917503:FUP917504 GEK917503:GEL917504 GOG917503:GOH917504 GYC917503:GYD917504 HHY917503:HHZ917504 HRU917503:HRV917504 IBQ917503:IBR917504 ILM917503:ILN917504 IVI917503:IVJ917504 JFE917503:JFF917504 JPA917503:JPB917504 JYW917503:JYX917504 KIS917503:KIT917504 KSO917503:KSP917504 LCK917503:LCL917504 LMG917503:LMH917504 LWC917503:LWD917504 MFY917503:MFZ917504 MPU917503:MPV917504 MZQ917503:MZR917504 NJM917503:NJN917504 NTI917503:NTJ917504 ODE917503:ODF917504 ONA917503:ONB917504 OWW917503:OWX917504 PGS917503:PGT917504 PQO917503:PQP917504 QAK917503:QAL917504 QKG917503:QKH917504 QUC917503:QUD917504 RDY917503:RDZ917504 RNU917503:RNV917504 RXQ917503:RXR917504 SHM917503:SHN917504 SRI917503:SRJ917504 TBE917503:TBF917504 TLA917503:TLB917504 TUW917503:TUX917504 UES917503:UET917504 UOO917503:UOP917504 UYK917503:UYL917504 VIG917503:VIH917504 VSC917503:VSD917504 WBY917503:WBZ917504 WLU917503:WLV917504 WVQ917503:WVR917504 JE983039:JF983040 TA983039:TB983040 ACW983039:ACX983040 AMS983039:AMT983040 AWO983039:AWP983040 BGK983039:BGL983040 BQG983039:BQH983040 CAC983039:CAD983040 CJY983039:CJZ983040 CTU983039:CTV983040 DDQ983039:DDR983040 DNM983039:DNN983040 DXI983039:DXJ983040 EHE983039:EHF983040 ERA983039:ERB983040 FAW983039:FAX983040 FKS983039:FKT983040 FUO983039:FUP983040 GEK983039:GEL983040 GOG983039:GOH983040 GYC983039:GYD983040 HHY983039:HHZ983040 HRU983039:HRV983040 IBQ983039:IBR983040 ILM983039:ILN983040 IVI983039:IVJ983040 JFE983039:JFF983040 JPA983039:JPB983040 JYW983039:JYX983040 KIS983039:KIT983040 KSO983039:KSP983040 LCK983039:LCL983040 LMG983039:LMH983040 LWC983039:LWD983040 MFY983039:MFZ983040 MPU983039:MPV983040 MZQ983039:MZR983040 NJM983039:NJN983040 NTI983039:NTJ983040 ODE983039:ODF983040 ONA983039:ONB983040 OWW983039:OWX983040 PGS983039:PGT983040 PQO983039:PQP983040 QAK983039:QAL983040 QKG983039:QKH983040 QUC983039:QUD983040 RDY983039:RDZ983040 RNU983039:RNV983040 RXQ983039:RXR983040 SHM983039:SHN983040 SRI983039:SRJ983040 TBE983039:TBF983040 TLA983039:TLB983040 TUW983039:TUX983040 UES983039:UET983040 UOO983039:UOP983040 UYK983039:UYL983040 VIG983039:VIH983040 VSC983039:VSD983040 WBY983039:WBZ983040 WLU983039:WLV983040 WVQ983039:WVR983040 JH8:JI11 TD8:TE11 ACZ8:ADA11 AMV8:AMW11 AWR8:AWS11 BGN8:BGO11 BQJ8:BQK11 CAF8:CAG11 CKB8:CKC11 CTX8:CTY11 DDT8:DDU11 DNP8:DNQ11 DXL8:DXM11 EHH8:EHI11 ERD8:ERE11 FAZ8:FBA11 FKV8:FKW11 FUR8:FUS11 GEN8:GEO11 GOJ8:GOK11 GYF8:GYG11 HIB8:HIC11 HRX8:HRY11 IBT8:IBU11 ILP8:ILQ11 IVL8:IVM11 JFH8:JFI11 JPD8:JPE11 JYZ8:JZA11 KIV8:KIW11 KSR8:KSS11 LCN8:LCO11 LMJ8:LMK11 LWF8:LWG11 MGB8:MGC11 MPX8:MPY11 MZT8:MZU11 NJP8:NJQ11 NTL8:NTM11 ODH8:ODI11 OND8:ONE11 OWZ8:OXA11 PGV8:PGW11 PQR8:PQS11 QAN8:QAO11 QKJ8:QKK11 QUF8:QUG11 REB8:REC11 RNX8:RNY11 RXT8:RXU11 SHP8:SHQ11 SRL8:SRM11 TBH8:TBI11 TLD8:TLE11 TUZ8:TVA11 UEV8:UEW11 UOR8:UOS11 UYN8:UYO11 VIJ8:VIK11 VSF8:VSG11 WCB8:WCC11 WLX8:WLY11 WVT8:WVU11 JH65535:JI65536 TD65535:TE65536 ACZ65535:ADA65536 AMV65535:AMW65536 AWR65535:AWS65536 BGN65535:BGO65536 BQJ65535:BQK65536 CAF65535:CAG65536 CKB65535:CKC65536 CTX65535:CTY65536 DDT65535:DDU65536 DNP65535:DNQ65536 DXL65535:DXM65536 EHH65535:EHI65536 ERD65535:ERE65536 FAZ65535:FBA65536 FKV65535:FKW65536 FUR65535:FUS65536 GEN65535:GEO65536 GOJ65535:GOK65536 GYF65535:GYG65536 HIB65535:HIC65536 HRX65535:HRY65536 IBT65535:IBU65536 ILP65535:ILQ65536 IVL65535:IVM65536 JFH65535:JFI65536 JPD65535:JPE65536 JYZ65535:JZA65536 KIV65535:KIW65536 KSR65535:KSS65536 LCN65535:LCO65536 LMJ65535:LMK65536 LWF65535:LWG65536 MGB65535:MGC65536 MPX65535:MPY65536 MZT65535:MZU65536 NJP65535:NJQ65536 NTL65535:NTM65536 ODH65535:ODI65536 OND65535:ONE65536 OWZ65535:OXA65536 PGV65535:PGW65536 PQR65535:PQS65536 QAN65535:QAO65536 QKJ65535:QKK65536 QUF65535:QUG65536 REB65535:REC65536 RNX65535:RNY65536 RXT65535:RXU65536 SHP65535:SHQ65536 SRL65535:SRM65536 TBH65535:TBI65536 TLD65535:TLE65536 TUZ65535:TVA65536 UEV65535:UEW65536 UOR65535:UOS65536 UYN65535:UYO65536 VIJ65535:VIK65536 VSF65535:VSG65536 WCB65535:WCC65536 WLX65535:WLY65536 WVT65535:WVU65536 JH131071:JI131072 TD131071:TE131072 ACZ131071:ADA131072 AMV131071:AMW131072 AWR131071:AWS131072 BGN131071:BGO131072 BQJ131071:BQK131072 CAF131071:CAG131072 CKB131071:CKC131072 CTX131071:CTY131072 DDT131071:DDU131072 DNP131071:DNQ131072 DXL131071:DXM131072 EHH131071:EHI131072 ERD131071:ERE131072 FAZ131071:FBA131072 FKV131071:FKW131072 FUR131071:FUS131072 GEN131071:GEO131072 GOJ131071:GOK131072 GYF131071:GYG131072 HIB131071:HIC131072 HRX131071:HRY131072 IBT131071:IBU131072 ILP131071:ILQ131072 IVL131071:IVM131072 JFH131071:JFI131072 JPD131071:JPE131072 JYZ131071:JZA131072 KIV131071:KIW131072 KSR131071:KSS131072 LCN131071:LCO131072 LMJ131071:LMK131072 LWF131071:LWG131072 MGB131071:MGC131072 MPX131071:MPY131072 MZT131071:MZU131072 NJP131071:NJQ131072 NTL131071:NTM131072 ODH131071:ODI131072 OND131071:ONE131072 OWZ131071:OXA131072 PGV131071:PGW131072 PQR131071:PQS131072 QAN131071:QAO131072 QKJ131071:QKK131072 QUF131071:QUG131072 REB131071:REC131072 RNX131071:RNY131072 RXT131071:RXU131072 SHP131071:SHQ131072 SRL131071:SRM131072 TBH131071:TBI131072 TLD131071:TLE131072 TUZ131071:TVA131072 UEV131071:UEW131072 UOR131071:UOS131072 UYN131071:UYO131072 VIJ131071:VIK131072 VSF131071:VSG131072 WCB131071:WCC131072 WLX131071:WLY131072 WVT131071:WVU131072 JH196607:JI196608 TD196607:TE196608 ACZ196607:ADA196608 AMV196607:AMW196608 AWR196607:AWS196608 BGN196607:BGO196608 BQJ196607:BQK196608 CAF196607:CAG196608 CKB196607:CKC196608 CTX196607:CTY196608 DDT196607:DDU196608 DNP196607:DNQ196608 DXL196607:DXM196608 EHH196607:EHI196608 ERD196607:ERE196608 FAZ196607:FBA196608 FKV196607:FKW196608 FUR196607:FUS196608 GEN196607:GEO196608 GOJ196607:GOK196608 GYF196607:GYG196608 HIB196607:HIC196608 HRX196607:HRY196608 IBT196607:IBU196608 ILP196607:ILQ196608 IVL196607:IVM196608 JFH196607:JFI196608 JPD196607:JPE196608 JYZ196607:JZA196608 KIV196607:KIW196608 KSR196607:KSS196608 LCN196607:LCO196608 LMJ196607:LMK196608 LWF196607:LWG196608 MGB196607:MGC196608 MPX196607:MPY196608 MZT196607:MZU196608 NJP196607:NJQ196608 NTL196607:NTM196608 ODH196607:ODI196608 OND196607:ONE196608 OWZ196607:OXA196608 PGV196607:PGW196608 PQR196607:PQS196608 QAN196607:QAO196608 QKJ196607:QKK196608 QUF196607:QUG196608 REB196607:REC196608 RNX196607:RNY196608 RXT196607:RXU196608 SHP196607:SHQ196608 SRL196607:SRM196608 TBH196607:TBI196608 TLD196607:TLE196608 TUZ196607:TVA196608 UEV196607:UEW196608 UOR196607:UOS196608 UYN196607:UYO196608 VIJ196607:VIK196608 VSF196607:VSG196608 WCB196607:WCC196608 WLX196607:WLY196608 WVT196607:WVU196608 JH262143:JI262144 TD262143:TE262144 ACZ262143:ADA262144 AMV262143:AMW262144 AWR262143:AWS262144 BGN262143:BGO262144 BQJ262143:BQK262144 CAF262143:CAG262144 CKB262143:CKC262144 CTX262143:CTY262144 DDT262143:DDU262144 DNP262143:DNQ262144 DXL262143:DXM262144 EHH262143:EHI262144 ERD262143:ERE262144 FAZ262143:FBA262144 FKV262143:FKW262144 FUR262143:FUS262144 GEN262143:GEO262144 GOJ262143:GOK262144 GYF262143:GYG262144 HIB262143:HIC262144 HRX262143:HRY262144 IBT262143:IBU262144 ILP262143:ILQ262144 IVL262143:IVM262144 JFH262143:JFI262144 JPD262143:JPE262144 JYZ262143:JZA262144 KIV262143:KIW262144 KSR262143:KSS262144 LCN262143:LCO262144 LMJ262143:LMK262144 LWF262143:LWG262144 MGB262143:MGC262144 MPX262143:MPY262144 MZT262143:MZU262144 NJP262143:NJQ262144 NTL262143:NTM262144 ODH262143:ODI262144 OND262143:ONE262144 OWZ262143:OXA262144 PGV262143:PGW262144 PQR262143:PQS262144 QAN262143:QAO262144 QKJ262143:QKK262144 QUF262143:QUG262144 REB262143:REC262144 RNX262143:RNY262144 RXT262143:RXU262144 SHP262143:SHQ262144 SRL262143:SRM262144 TBH262143:TBI262144 TLD262143:TLE262144 TUZ262143:TVA262144 UEV262143:UEW262144 UOR262143:UOS262144 UYN262143:UYO262144 VIJ262143:VIK262144 VSF262143:VSG262144 WCB262143:WCC262144 WLX262143:WLY262144 WVT262143:WVU262144 JH327679:JI327680 TD327679:TE327680 ACZ327679:ADA327680 AMV327679:AMW327680 AWR327679:AWS327680 BGN327679:BGO327680 BQJ327679:BQK327680 CAF327679:CAG327680 CKB327679:CKC327680 CTX327679:CTY327680 DDT327679:DDU327680 DNP327679:DNQ327680 DXL327679:DXM327680 EHH327679:EHI327680 ERD327679:ERE327680 FAZ327679:FBA327680 FKV327679:FKW327680 FUR327679:FUS327680 GEN327679:GEO327680 GOJ327679:GOK327680 GYF327679:GYG327680 HIB327679:HIC327680 HRX327679:HRY327680 IBT327679:IBU327680 ILP327679:ILQ327680 IVL327679:IVM327680 JFH327679:JFI327680 JPD327679:JPE327680 JYZ327679:JZA327680 KIV327679:KIW327680 KSR327679:KSS327680 LCN327679:LCO327680 LMJ327679:LMK327680 LWF327679:LWG327680 MGB327679:MGC327680 MPX327679:MPY327680 MZT327679:MZU327680 NJP327679:NJQ327680 NTL327679:NTM327680 ODH327679:ODI327680 OND327679:ONE327680 OWZ327679:OXA327680 PGV327679:PGW327680 PQR327679:PQS327680 QAN327679:QAO327680 QKJ327679:QKK327680 QUF327679:QUG327680 REB327679:REC327680 RNX327679:RNY327680 RXT327679:RXU327680 SHP327679:SHQ327680 SRL327679:SRM327680 TBH327679:TBI327680 TLD327679:TLE327680 TUZ327679:TVA327680 UEV327679:UEW327680 UOR327679:UOS327680 UYN327679:UYO327680 VIJ327679:VIK327680 VSF327679:VSG327680 WCB327679:WCC327680 WLX327679:WLY327680 WVT327679:WVU327680 JH393215:JI393216 TD393215:TE393216 ACZ393215:ADA393216 AMV393215:AMW393216 AWR393215:AWS393216 BGN393215:BGO393216 BQJ393215:BQK393216 CAF393215:CAG393216 CKB393215:CKC393216 CTX393215:CTY393216 DDT393215:DDU393216 DNP393215:DNQ393216 DXL393215:DXM393216 EHH393215:EHI393216 ERD393215:ERE393216 FAZ393215:FBA393216 FKV393215:FKW393216 FUR393215:FUS393216 GEN393215:GEO393216 GOJ393215:GOK393216 GYF393215:GYG393216 HIB393215:HIC393216 HRX393215:HRY393216 IBT393215:IBU393216 ILP393215:ILQ393216 IVL393215:IVM393216 JFH393215:JFI393216 JPD393215:JPE393216 JYZ393215:JZA393216 KIV393215:KIW393216 KSR393215:KSS393216 LCN393215:LCO393216 LMJ393215:LMK393216 LWF393215:LWG393216 MGB393215:MGC393216 MPX393215:MPY393216 MZT393215:MZU393216 NJP393215:NJQ393216 NTL393215:NTM393216 ODH393215:ODI393216 OND393215:ONE393216 OWZ393215:OXA393216 PGV393215:PGW393216 PQR393215:PQS393216 QAN393215:QAO393216 QKJ393215:QKK393216 QUF393215:QUG393216 REB393215:REC393216 RNX393215:RNY393216 RXT393215:RXU393216 SHP393215:SHQ393216 SRL393215:SRM393216 TBH393215:TBI393216 TLD393215:TLE393216 TUZ393215:TVA393216 UEV393215:UEW393216 UOR393215:UOS393216 UYN393215:UYO393216 VIJ393215:VIK393216 VSF393215:VSG393216 WCB393215:WCC393216 WLX393215:WLY393216 WVT393215:WVU393216 JH458751:JI458752 TD458751:TE458752 ACZ458751:ADA458752 AMV458751:AMW458752 AWR458751:AWS458752 BGN458751:BGO458752 BQJ458751:BQK458752 CAF458751:CAG458752 CKB458751:CKC458752 CTX458751:CTY458752 DDT458751:DDU458752 DNP458751:DNQ458752 DXL458751:DXM458752 EHH458751:EHI458752 ERD458751:ERE458752 FAZ458751:FBA458752 FKV458751:FKW458752 FUR458751:FUS458752 GEN458751:GEO458752 GOJ458751:GOK458752 GYF458751:GYG458752 HIB458751:HIC458752 HRX458751:HRY458752 IBT458751:IBU458752 ILP458751:ILQ458752 IVL458751:IVM458752 JFH458751:JFI458752 JPD458751:JPE458752 JYZ458751:JZA458752 KIV458751:KIW458752 KSR458751:KSS458752 LCN458751:LCO458752 LMJ458751:LMK458752 LWF458751:LWG458752 MGB458751:MGC458752 MPX458751:MPY458752 MZT458751:MZU458752 NJP458751:NJQ458752 NTL458751:NTM458752 ODH458751:ODI458752 OND458751:ONE458752 OWZ458751:OXA458752 PGV458751:PGW458752 PQR458751:PQS458752 QAN458751:QAO458752 QKJ458751:QKK458752 QUF458751:QUG458752 REB458751:REC458752 RNX458751:RNY458752 RXT458751:RXU458752 SHP458751:SHQ458752 SRL458751:SRM458752 TBH458751:TBI458752 TLD458751:TLE458752 TUZ458751:TVA458752 UEV458751:UEW458752 UOR458751:UOS458752 UYN458751:UYO458752 VIJ458751:VIK458752 VSF458751:VSG458752 WCB458751:WCC458752 WLX458751:WLY458752 WVT458751:WVU458752 JH524287:JI524288 TD524287:TE524288 ACZ524287:ADA524288 AMV524287:AMW524288 AWR524287:AWS524288 BGN524287:BGO524288 BQJ524287:BQK524288 CAF524287:CAG524288 CKB524287:CKC524288 CTX524287:CTY524288 DDT524287:DDU524288 DNP524287:DNQ524288 DXL524287:DXM524288 EHH524287:EHI524288 ERD524287:ERE524288 FAZ524287:FBA524288 FKV524287:FKW524288 FUR524287:FUS524288 GEN524287:GEO524288 GOJ524287:GOK524288 GYF524287:GYG524288 HIB524287:HIC524288 HRX524287:HRY524288 IBT524287:IBU524288 ILP524287:ILQ524288 IVL524287:IVM524288 JFH524287:JFI524288 JPD524287:JPE524288 JYZ524287:JZA524288 KIV524287:KIW524288 KSR524287:KSS524288 LCN524287:LCO524288 LMJ524287:LMK524288 LWF524287:LWG524288 MGB524287:MGC524288 MPX524287:MPY524288 MZT524287:MZU524288 NJP524287:NJQ524288 NTL524287:NTM524288 ODH524287:ODI524288 OND524287:ONE524288 OWZ524287:OXA524288 PGV524287:PGW524288 PQR524287:PQS524288 QAN524287:QAO524288 QKJ524287:QKK524288 QUF524287:QUG524288 REB524287:REC524288 RNX524287:RNY524288 RXT524287:RXU524288 SHP524287:SHQ524288 SRL524287:SRM524288 TBH524287:TBI524288 TLD524287:TLE524288 TUZ524287:TVA524288 UEV524287:UEW524288 UOR524287:UOS524288 UYN524287:UYO524288 VIJ524287:VIK524288 VSF524287:VSG524288 WCB524287:WCC524288 WLX524287:WLY524288 WVT524287:WVU524288 JH589823:JI589824 TD589823:TE589824 ACZ589823:ADA589824 AMV589823:AMW589824 AWR589823:AWS589824 BGN589823:BGO589824 BQJ589823:BQK589824 CAF589823:CAG589824 CKB589823:CKC589824 CTX589823:CTY589824 DDT589823:DDU589824 DNP589823:DNQ589824 DXL589823:DXM589824 EHH589823:EHI589824 ERD589823:ERE589824 FAZ589823:FBA589824 FKV589823:FKW589824 FUR589823:FUS589824 GEN589823:GEO589824 GOJ589823:GOK589824 GYF589823:GYG589824 HIB589823:HIC589824 HRX589823:HRY589824 IBT589823:IBU589824 ILP589823:ILQ589824 IVL589823:IVM589824 JFH589823:JFI589824 JPD589823:JPE589824 JYZ589823:JZA589824 KIV589823:KIW589824 KSR589823:KSS589824 LCN589823:LCO589824 LMJ589823:LMK589824 LWF589823:LWG589824 MGB589823:MGC589824 MPX589823:MPY589824 MZT589823:MZU589824 NJP589823:NJQ589824 NTL589823:NTM589824 ODH589823:ODI589824 OND589823:ONE589824 OWZ589823:OXA589824 PGV589823:PGW589824 PQR589823:PQS589824 QAN589823:QAO589824 QKJ589823:QKK589824 QUF589823:QUG589824 REB589823:REC589824 RNX589823:RNY589824 RXT589823:RXU589824 SHP589823:SHQ589824 SRL589823:SRM589824 TBH589823:TBI589824 TLD589823:TLE589824 TUZ589823:TVA589824 UEV589823:UEW589824 UOR589823:UOS589824 UYN589823:UYO589824 VIJ589823:VIK589824 VSF589823:VSG589824 WCB589823:WCC589824 WLX589823:WLY589824 WVT589823:WVU589824 JH655359:JI655360 TD655359:TE655360 ACZ655359:ADA655360 AMV655359:AMW655360 AWR655359:AWS655360 BGN655359:BGO655360 BQJ655359:BQK655360 CAF655359:CAG655360 CKB655359:CKC655360 CTX655359:CTY655360 DDT655359:DDU655360 DNP655359:DNQ655360 DXL655359:DXM655360 EHH655359:EHI655360 ERD655359:ERE655360 FAZ655359:FBA655360 FKV655359:FKW655360 FUR655359:FUS655360 GEN655359:GEO655360 GOJ655359:GOK655360 GYF655359:GYG655360 HIB655359:HIC655360 HRX655359:HRY655360 IBT655359:IBU655360 ILP655359:ILQ655360 IVL655359:IVM655360 JFH655359:JFI655360 JPD655359:JPE655360 JYZ655359:JZA655360 KIV655359:KIW655360 KSR655359:KSS655360 LCN655359:LCO655360 LMJ655359:LMK655360 LWF655359:LWG655360 MGB655359:MGC655360 MPX655359:MPY655360 MZT655359:MZU655360 NJP655359:NJQ655360 NTL655359:NTM655360 ODH655359:ODI655360 OND655359:ONE655360 OWZ655359:OXA655360 PGV655359:PGW655360 PQR655359:PQS655360 QAN655359:QAO655360 QKJ655359:QKK655360 QUF655359:QUG655360 REB655359:REC655360 RNX655359:RNY655360 RXT655359:RXU655360 SHP655359:SHQ655360 SRL655359:SRM655360 TBH655359:TBI655360 TLD655359:TLE655360 TUZ655359:TVA655360 UEV655359:UEW655360 UOR655359:UOS655360 UYN655359:UYO655360 VIJ655359:VIK655360 VSF655359:VSG655360 WCB655359:WCC655360 WLX655359:WLY655360 WVT655359:WVU655360 JH720895:JI720896 TD720895:TE720896 ACZ720895:ADA720896 AMV720895:AMW720896 AWR720895:AWS720896 BGN720895:BGO720896 BQJ720895:BQK720896 CAF720895:CAG720896 CKB720895:CKC720896 CTX720895:CTY720896 DDT720895:DDU720896 DNP720895:DNQ720896 DXL720895:DXM720896 EHH720895:EHI720896 ERD720895:ERE720896 FAZ720895:FBA720896 FKV720895:FKW720896 FUR720895:FUS720896 GEN720895:GEO720896 GOJ720895:GOK720896 GYF720895:GYG720896 HIB720895:HIC720896 HRX720895:HRY720896 IBT720895:IBU720896 ILP720895:ILQ720896 IVL720895:IVM720896 JFH720895:JFI720896 JPD720895:JPE720896 JYZ720895:JZA720896 KIV720895:KIW720896 KSR720895:KSS720896 LCN720895:LCO720896 LMJ720895:LMK720896 LWF720895:LWG720896 MGB720895:MGC720896 MPX720895:MPY720896 MZT720895:MZU720896 NJP720895:NJQ720896 NTL720895:NTM720896 ODH720895:ODI720896 OND720895:ONE720896 OWZ720895:OXA720896 PGV720895:PGW720896 PQR720895:PQS720896 QAN720895:QAO720896 QKJ720895:QKK720896 QUF720895:QUG720896 REB720895:REC720896 RNX720895:RNY720896 RXT720895:RXU720896 SHP720895:SHQ720896 SRL720895:SRM720896 TBH720895:TBI720896 TLD720895:TLE720896 TUZ720895:TVA720896 UEV720895:UEW720896 UOR720895:UOS720896 UYN720895:UYO720896 VIJ720895:VIK720896 VSF720895:VSG720896 WCB720895:WCC720896 WLX720895:WLY720896 WVT720895:WVU720896 JH786431:JI786432 TD786431:TE786432 ACZ786431:ADA786432 AMV786431:AMW786432 AWR786431:AWS786432 BGN786431:BGO786432 BQJ786431:BQK786432 CAF786431:CAG786432 CKB786431:CKC786432 CTX786431:CTY786432 DDT786431:DDU786432 DNP786431:DNQ786432 DXL786431:DXM786432 EHH786431:EHI786432 ERD786431:ERE786432 FAZ786431:FBA786432 FKV786431:FKW786432 FUR786431:FUS786432 GEN786431:GEO786432 GOJ786431:GOK786432 GYF786431:GYG786432 HIB786431:HIC786432 HRX786431:HRY786432 IBT786431:IBU786432 ILP786431:ILQ786432 IVL786431:IVM786432 JFH786431:JFI786432 JPD786431:JPE786432 JYZ786431:JZA786432 KIV786431:KIW786432 KSR786431:KSS786432 LCN786431:LCO786432 LMJ786431:LMK786432 LWF786431:LWG786432 MGB786431:MGC786432 MPX786431:MPY786432 MZT786431:MZU786432 NJP786431:NJQ786432 NTL786431:NTM786432 ODH786431:ODI786432 OND786431:ONE786432 OWZ786431:OXA786432 PGV786431:PGW786432 PQR786431:PQS786432 QAN786431:QAO786432 QKJ786431:QKK786432 QUF786431:QUG786432 REB786431:REC786432 RNX786431:RNY786432 RXT786431:RXU786432 SHP786431:SHQ786432 SRL786431:SRM786432 TBH786431:TBI786432 TLD786431:TLE786432 TUZ786431:TVA786432 UEV786431:UEW786432 UOR786431:UOS786432 UYN786431:UYO786432 VIJ786431:VIK786432 VSF786431:VSG786432 WCB786431:WCC786432 WLX786431:WLY786432 WVT786431:WVU786432 JH851967:JI851968 TD851967:TE851968 ACZ851967:ADA851968 AMV851967:AMW851968 AWR851967:AWS851968 BGN851967:BGO851968 BQJ851967:BQK851968 CAF851967:CAG851968 CKB851967:CKC851968 CTX851967:CTY851968 DDT851967:DDU851968 DNP851967:DNQ851968 DXL851967:DXM851968 EHH851967:EHI851968 ERD851967:ERE851968 FAZ851967:FBA851968 FKV851967:FKW851968 FUR851967:FUS851968 GEN851967:GEO851968 GOJ851967:GOK851968 GYF851967:GYG851968 HIB851967:HIC851968 HRX851967:HRY851968 IBT851967:IBU851968 ILP851967:ILQ851968 IVL851967:IVM851968 JFH851967:JFI851968 JPD851967:JPE851968 JYZ851967:JZA851968 KIV851967:KIW851968 KSR851967:KSS851968 LCN851967:LCO851968 LMJ851967:LMK851968 LWF851967:LWG851968 MGB851967:MGC851968 MPX851967:MPY851968 MZT851967:MZU851968 NJP851967:NJQ851968 NTL851967:NTM851968 ODH851967:ODI851968 OND851967:ONE851968 OWZ851967:OXA851968 PGV851967:PGW851968 PQR851967:PQS851968 QAN851967:QAO851968 QKJ851967:QKK851968 QUF851967:QUG851968 REB851967:REC851968 RNX851967:RNY851968 RXT851967:RXU851968 SHP851967:SHQ851968 SRL851967:SRM851968 TBH851967:TBI851968 TLD851967:TLE851968 TUZ851967:TVA851968 UEV851967:UEW851968 UOR851967:UOS851968 UYN851967:UYO851968 VIJ851967:VIK851968 VSF851967:VSG851968 WCB851967:WCC851968 WLX851967:WLY851968 WVT851967:WVU851968 JH917503:JI917504 TD917503:TE917504 ACZ917503:ADA917504 AMV917503:AMW917504 AWR917503:AWS917504 BGN917503:BGO917504 BQJ917503:BQK917504 CAF917503:CAG917504 CKB917503:CKC917504 CTX917503:CTY917504 DDT917503:DDU917504 DNP917503:DNQ917504 DXL917503:DXM917504 EHH917503:EHI917504 ERD917503:ERE917504 FAZ917503:FBA917504 FKV917503:FKW917504 FUR917503:FUS917504 GEN917503:GEO917504 GOJ917503:GOK917504 GYF917503:GYG917504 HIB917503:HIC917504 HRX917503:HRY917504 IBT917503:IBU917504 ILP917503:ILQ917504 IVL917503:IVM917504 JFH917503:JFI917504 JPD917503:JPE917504 JYZ917503:JZA917504 KIV917503:KIW917504 KSR917503:KSS917504 LCN917503:LCO917504 LMJ917503:LMK917504 LWF917503:LWG917504 MGB917503:MGC917504 MPX917503:MPY917504 MZT917503:MZU917504 NJP917503:NJQ917504 NTL917503:NTM917504 ODH917503:ODI917504 OND917503:ONE917504 OWZ917503:OXA917504 PGV917503:PGW917504 PQR917503:PQS917504 QAN917503:QAO917504 QKJ917503:QKK917504 QUF917503:QUG917504 REB917503:REC917504 RNX917503:RNY917504 RXT917503:RXU917504 SHP917503:SHQ917504 SRL917503:SRM917504 TBH917503:TBI917504 TLD917503:TLE917504 TUZ917503:TVA917504 UEV917503:UEW917504 UOR917503:UOS917504 UYN917503:UYO917504 VIJ917503:VIK917504 VSF917503:VSG917504 WCB917503:WCC917504 WLX917503:WLY917504 WVT917503:WVU917504 JH983039:JI983040 TD983039:TE983040 ACZ983039:ADA983040 AMV983039:AMW983040 AWR983039:AWS983040 BGN983039:BGO983040 BQJ983039:BQK983040 CAF983039:CAG983040 CKB983039:CKC983040 CTX983039:CTY983040 DDT983039:DDU983040 DNP983039:DNQ983040 DXL983039:DXM983040 EHH983039:EHI983040 ERD983039:ERE983040 FAZ983039:FBA983040 FKV983039:FKW983040 FUR983039:FUS983040 GEN983039:GEO983040 GOJ983039:GOK983040 GYF983039:GYG983040 HIB983039:HIC983040 HRX983039:HRY983040 IBT983039:IBU983040 ILP983039:ILQ983040 IVL983039:IVM983040 JFH983039:JFI983040 JPD983039:JPE983040 JYZ983039:JZA983040 KIV983039:KIW983040 KSR983039:KSS983040 LCN983039:LCO983040 LMJ983039:LMK983040 LWF983039:LWG983040 MGB983039:MGC983040 MPX983039:MPY983040 MZT983039:MZU983040 NJP983039:NJQ983040 NTL983039:NTM983040 ODH983039:ODI983040 OND983039:ONE983040 OWZ983039:OXA983040 PGV983039:PGW983040 PQR983039:PQS983040 QAN983039:QAO983040 QKJ983039:QKK983040 QUF983039:QUG983040 REB983039:REC983040 RNX983039:RNY983040 RXT983039:RXU983040 SHP983039:SHQ983040 SRL983039:SRM983040 TBH983039:TBI983040 TLD983039:TLE983040 TUZ983039:TVA983040 UEV983039:UEW983040 UOR983039:UOS983040 UYN983039:UYO983040 VIJ983039:VIK983040 VSF983039:VSG983040 WCB983039:WCC983040 WLX983039:WLY983040 WVT983039:WVU983040 WLU983045:WLV983046 JB65541:JC65542 SX65541:SY65542 ACT65541:ACU65542 AMP65541:AMQ65542 AWL65541:AWM65542 BGH65541:BGI65542 BQD65541:BQE65542 BZZ65541:CAA65542 CJV65541:CJW65542 CTR65541:CTS65542 DDN65541:DDO65542 DNJ65541:DNK65542 DXF65541:DXG65542 EHB65541:EHC65542 EQX65541:EQY65542 FAT65541:FAU65542 FKP65541:FKQ65542 FUL65541:FUM65542 GEH65541:GEI65542 GOD65541:GOE65542 GXZ65541:GYA65542 HHV65541:HHW65542 HRR65541:HRS65542 IBN65541:IBO65542 ILJ65541:ILK65542 IVF65541:IVG65542 JFB65541:JFC65542 JOX65541:JOY65542 JYT65541:JYU65542 KIP65541:KIQ65542 KSL65541:KSM65542 LCH65541:LCI65542 LMD65541:LME65542 LVZ65541:LWA65542 MFV65541:MFW65542 MPR65541:MPS65542 MZN65541:MZO65542 NJJ65541:NJK65542 NTF65541:NTG65542 ODB65541:ODC65542 OMX65541:OMY65542 OWT65541:OWU65542 PGP65541:PGQ65542 PQL65541:PQM65542 QAH65541:QAI65542 QKD65541:QKE65542 QTZ65541:QUA65542 RDV65541:RDW65542 RNR65541:RNS65542 RXN65541:RXO65542 SHJ65541:SHK65542 SRF65541:SRG65542 TBB65541:TBC65542 TKX65541:TKY65542 TUT65541:TUU65542 UEP65541:UEQ65542 UOL65541:UOM65542 UYH65541:UYI65542 VID65541:VIE65542 VRZ65541:VSA65542 WBV65541:WBW65542 WLR65541:WLS65542 WVN65541:WVO65542 JB131077:JC131078 SX131077:SY131078 ACT131077:ACU131078 AMP131077:AMQ131078 AWL131077:AWM131078 BGH131077:BGI131078 BQD131077:BQE131078 BZZ131077:CAA131078 CJV131077:CJW131078 CTR131077:CTS131078 DDN131077:DDO131078 DNJ131077:DNK131078 DXF131077:DXG131078 EHB131077:EHC131078 EQX131077:EQY131078 FAT131077:FAU131078 FKP131077:FKQ131078 FUL131077:FUM131078 GEH131077:GEI131078 GOD131077:GOE131078 GXZ131077:GYA131078 HHV131077:HHW131078 HRR131077:HRS131078 IBN131077:IBO131078 ILJ131077:ILK131078 IVF131077:IVG131078 JFB131077:JFC131078 JOX131077:JOY131078 JYT131077:JYU131078 KIP131077:KIQ131078 KSL131077:KSM131078 LCH131077:LCI131078 LMD131077:LME131078 LVZ131077:LWA131078 MFV131077:MFW131078 MPR131077:MPS131078 MZN131077:MZO131078 NJJ131077:NJK131078 NTF131077:NTG131078 ODB131077:ODC131078 OMX131077:OMY131078 OWT131077:OWU131078 PGP131077:PGQ131078 PQL131077:PQM131078 QAH131077:QAI131078 QKD131077:QKE131078 QTZ131077:QUA131078 RDV131077:RDW131078 RNR131077:RNS131078 RXN131077:RXO131078 SHJ131077:SHK131078 SRF131077:SRG131078 TBB131077:TBC131078 TKX131077:TKY131078 TUT131077:TUU131078 UEP131077:UEQ131078 UOL131077:UOM131078 UYH131077:UYI131078 VID131077:VIE131078 VRZ131077:VSA131078 WBV131077:WBW131078 WLR131077:WLS131078 WVN131077:WVO131078 JB196613:JC196614 SX196613:SY196614 ACT196613:ACU196614 AMP196613:AMQ196614 AWL196613:AWM196614 BGH196613:BGI196614 BQD196613:BQE196614 BZZ196613:CAA196614 CJV196613:CJW196614 CTR196613:CTS196614 DDN196613:DDO196614 DNJ196613:DNK196614 DXF196613:DXG196614 EHB196613:EHC196614 EQX196613:EQY196614 FAT196613:FAU196614 FKP196613:FKQ196614 FUL196613:FUM196614 GEH196613:GEI196614 GOD196613:GOE196614 GXZ196613:GYA196614 HHV196613:HHW196614 HRR196613:HRS196614 IBN196613:IBO196614 ILJ196613:ILK196614 IVF196613:IVG196614 JFB196613:JFC196614 JOX196613:JOY196614 JYT196613:JYU196614 KIP196613:KIQ196614 KSL196613:KSM196614 LCH196613:LCI196614 LMD196613:LME196614 LVZ196613:LWA196614 MFV196613:MFW196614 MPR196613:MPS196614 MZN196613:MZO196614 NJJ196613:NJK196614 NTF196613:NTG196614 ODB196613:ODC196614 OMX196613:OMY196614 OWT196613:OWU196614 PGP196613:PGQ196614 PQL196613:PQM196614 QAH196613:QAI196614 QKD196613:QKE196614 QTZ196613:QUA196614 RDV196613:RDW196614 RNR196613:RNS196614 RXN196613:RXO196614 SHJ196613:SHK196614 SRF196613:SRG196614 TBB196613:TBC196614 TKX196613:TKY196614 TUT196613:TUU196614 UEP196613:UEQ196614 UOL196613:UOM196614 UYH196613:UYI196614 VID196613:VIE196614 VRZ196613:VSA196614 WBV196613:WBW196614 WLR196613:WLS196614 WVN196613:WVO196614 JB262149:JC262150 SX262149:SY262150 ACT262149:ACU262150 AMP262149:AMQ262150 AWL262149:AWM262150 BGH262149:BGI262150 BQD262149:BQE262150 BZZ262149:CAA262150 CJV262149:CJW262150 CTR262149:CTS262150 DDN262149:DDO262150 DNJ262149:DNK262150 DXF262149:DXG262150 EHB262149:EHC262150 EQX262149:EQY262150 FAT262149:FAU262150 FKP262149:FKQ262150 FUL262149:FUM262150 GEH262149:GEI262150 GOD262149:GOE262150 GXZ262149:GYA262150 HHV262149:HHW262150 HRR262149:HRS262150 IBN262149:IBO262150 ILJ262149:ILK262150 IVF262149:IVG262150 JFB262149:JFC262150 JOX262149:JOY262150 JYT262149:JYU262150 KIP262149:KIQ262150 KSL262149:KSM262150 LCH262149:LCI262150 LMD262149:LME262150 LVZ262149:LWA262150 MFV262149:MFW262150 MPR262149:MPS262150 MZN262149:MZO262150 NJJ262149:NJK262150 NTF262149:NTG262150 ODB262149:ODC262150 OMX262149:OMY262150 OWT262149:OWU262150 PGP262149:PGQ262150 PQL262149:PQM262150 QAH262149:QAI262150 QKD262149:QKE262150 QTZ262149:QUA262150 RDV262149:RDW262150 RNR262149:RNS262150 RXN262149:RXO262150 SHJ262149:SHK262150 SRF262149:SRG262150 TBB262149:TBC262150 TKX262149:TKY262150 TUT262149:TUU262150 UEP262149:UEQ262150 UOL262149:UOM262150 UYH262149:UYI262150 VID262149:VIE262150 VRZ262149:VSA262150 WBV262149:WBW262150 WLR262149:WLS262150 WVN262149:WVO262150 JB327685:JC327686 SX327685:SY327686 ACT327685:ACU327686 AMP327685:AMQ327686 AWL327685:AWM327686 BGH327685:BGI327686 BQD327685:BQE327686 BZZ327685:CAA327686 CJV327685:CJW327686 CTR327685:CTS327686 DDN327685:DDO327686 DNJ327685:DNK327686 DXF327685:DXG327686 EHB327685:EHC327686 EQX327685:EQY327686 FAT327685:FAU327686 FKP327685:FKQ327686 FUL327685:FUM327686 GEH327685:GEI327686 GOD327685:GOE327686 GXZ327685:GYA327686 HHV327685:HHW327686 HRR327685:HRS327686 IBN327685:IBO327686 ILJ327685:ILK327686 IVF327685:IVG327686 JFB327685:JFC327686 JOX327685:JOY327686 JYT327685:JYU327686 KIP327685:KIQ327686 KSL327685:KSM327686 LCH327685:LCI327686 LMD327685:LME327686 LVZ327685:LWA327686 MFV327685:MFW327686 MPR327685:MPS327686 MZN327685:MZO327686 NJJ327685:NJK327686 NTF327685:NTG327686 ODB327685:ODC327686 OMX327685:OMY327686 OWT327685:OWU327686 PGP327685:PGQ327686 PQL327685:PQM327686 QAH327685:QAI327686 QKD327685:QKE327686 QTZ327685:QUA327686 RDV327685:RDW327686 RNR327685:RNS327686 RXN327685:RXO327686 SHJ327685:SHK327686 SRF327685:SRG327686 TBB327685:TBC327686 TKX327685:TKY327686 TUT327685:TUU327686 UEP327685:UEQ327686 UOL327685:UOM327686 UYH327685:UYI327686 VID327685:VIE327686 VRZ327685:VSA327686 WBV327685:WBW327686 WLR327685:WLS327686 WVN327685:WVO327686 JB393221:JC393222 SX393221:SY393222 ACT393221:ACU393222 AMP393221:AMQ393222 AWL393221:AWM393222 BGH393221:BGI393222 BQD393221:BQE393222 BZZ393221:CAA393222 CJV393221:CJW393222 CTR393221:CTS393222 DDN393221:DDO393222 DNJ393221:DNK393222 DXF393221:DXG393222 EHB393221:EHC393222 EQX393221:EQY393222 FAT393221:FAU393222 FKP393221:FKQ393222 FUL393221:FUM393222 GEH393221:GEI393222 GOD393221:GOE393222 GXZ393221:GYA393222 HHV393221:HHW393222 HRR393221:HRS393222 IBN393221:IBO393222 ILJ393221:ILK393222 IVF393221:IVG393222 JFB393221:JFC393222 JOX393221:JOY393222 JYT393221:JYU393222 KIP393221:KIQ393222 KSL393221:KSM393222 LCH393221:LCI393222 LMD393221:LME393222 LVZ393221:LWA393222 MFV393221:MFW393222 MPR393221:MPS393222 MZN393221:MZO393222 NJJ393221:NJK393222 NTF393221:NTG393222 ODB393221:ODC393222 OMX393221:OMY393222 OWT393221:OWU393222 PGP393221:PGQ393222 PQL393221:PQM393222 QAH393221:QAI393222 QKD393221:QKE393222 QTZ393221:QUA393222 RDV393221:RDW393222 RNR393221:RNS393222 RXN393221:RXO393222 SHJ393221:SHK393222 SRF393221:SRG393222 TBB393221:TBC393222 TKX393221:TKY393222 TUT393221:TUU393222 UEP393221:UEQ393222 UOL393221:UOM393222 UYH393221:UYI393222 VID393221:VIE393222 VRZ393221:VSA393222 WBV393221:WBW393222 WLR393221:WLS393222 WVN393221:WVO393222 JB458757:JC458758 SX458757:SY458758 ACT458757:ACU458758 AMP458757:AMQ458758 AWL458757:AWM458758 BGH458757:BGI458758 BQD458757:BQE458758 BZZ458757:CAA458758 CJV458757:CJW458758 CTR458757:CTS458758 DDN458757:DDO458758 DNJ458757:DNK458758 DXF458757:DXG458758 EHB458757:EHC458758 EQX458757:EQY458758 FAT458757:FAU458758 FKP458757:FKQ458758 FUL458757:FUM458758 GEH458757:GEI458758 GOD458757:GOE458758 GXZ458757:GYA458758 HHV458757:HHW458758 HRR458757:HRS458758 IBN458757:IBO458758 ILJ458757:ILK458758 IVF458757:IVG458758 JFB458757:JFC458758 JOX458757:JOY458758 JYT458757:JYU458758 KIP458757:KIQ458758 KSL458757:KSM458758 LCH458757:LCI458758 LMD458757:LME458758 LVZ458757:LWA458758 MFV458757:MFW458758 MPR458757:MPS458758 MZN458757:MZO458758 NJJ458757:NJK458758 NTF458757:NTG458758 ODB458757:ODC458758 OMX458757:OMY458758 OWT458757:OWU458758 PGP458757:PGQ458758 PQL458757:PQM458758 QAH458757:QAI458758 QKD458757:QKE458758 QTZ458757:QUA458758 RDV458757:RDW458758 RNR458757:RNS458758 RXN458757:RXO458758 SHJ458757:SHK458758 SRF458757:SRG458758 TBB458757:TBC458758 TKX458757:TKY458758 TUT458757:TUU458758 UEP458757:UEQ458758 UOL458757:UOM458758 UYH458757:UYI458758 VID458757:VIE458758 VRZ458757:VSA458758 WBV458757:WBW458758 WLR458757:WLS458758 WVN458757:WVO458758 JB524293:JC524294 SX524293:SY524294 ACT524293:ACU524294 AMP524293:AMQ524294 AWL524293:AWM524294 BGH524293:BGI524294 BQD524293:BQE524294 BZZ524293:CAA524294 CJV524293:CJW524294 CTR524293:CTS524294 DDN524293:DDO524294 DNJ524293:DNK524294 DXF524293:DXG524294 EHB524293:EHC524294 EQX524293:EQY524294 FAT524293:FAU524294 FKP524293:FKQ524294 FUL524293:FUM524294 GEH524293:GEI524294 GOD524293:GOE524294 GXZ524293:GYA524294 HHV524293:HHW524294 HRR524293:HRS524294 IBN524293:IBO524294 ILJ524293:ILK524294 IVF524293:IVG524294 JFB524293:JFC524294 JOX524293:JOY524294 JYT524293:JYU524294 KIP524293:KIQ524294 KSL524293:KSM524294 LCH524293:LCI524294 LMD524293:LME524294 LVZ524293:LWA524294 MFV524293:MFW524294 MPR524293:MPS524294 MZN524293:MZO524294 NJJ524293:NJK524294 NTF524293:NTG524294 ODB524293:ODC524294 OMX524293:OMY524294 OWT524293:OWU524294 PGP524293:PGQ524294 PQL524293:PQM524294 QAH524293:QAI524294 QKD524293:QKE524294 QTZ524293:QUA524294 RDV524293:RDW524294 RNR524293:RNS524294 RXN524293:RXO524294 SHJ524293:SHK524294 SRF524293:SRG524294 TBB524293:TBC524294 TKX524293:TKY524294 TUT524293:TUU524294 UEP524293:UEQ524294 UOL524293:UOM524294 UYH524293:UYI524294 VID524293:VIE524294 VRZ524293:VSA524294 WBV524293:WBW524294 WLR524293:WLS524294 WVN524293:WVO524294 JB589829:JC589830 SX589829:SY589830 ACT589829:ACU589830 AMP589829:AMQ589830 AWL589829:AWM589830 BGH589829:BGI589830 BQD589829:BQE589830 BZZ589829:CAA589830 CJV589829:CJW589830 CTR589829:CTS589830 DDN589829:DDO589830 DNJ589829:DNK589830 DXF589829:DXG589830 EHB589829:EHC589830 EQX589829:EQY589830 FAT589829:FAU589830 FKP589829:FKQ589830 FUL589829:FUM589830 GEH589829:GEI589830 GOD589829:GOE589830 GXZ589829:GYA589830 HHV589829:HHW589830 HRR589829:HRS589830 IBN589829:IBO589830 ILJ589829:ILK589830 IVF589829:IVG589830 JFB589829:JFC589830 JOX589829:JOY589830 JYT589829:JYU589830 KIP589829:KIQ589830 KSL589829:KSM589830 LCH589829:LCI589830 LMD589829:LME589830 LVZ589829:LWA589830 MFV589829:MFW589830 MPR589829:MPS589830 MZN589829:MZO589830 NJJ589829:NJK589830 NTF589829:NTG589830 ODB589829:ODC589830 OMX589829:OMY589830 OWT589829:OWU589830 PGP589829:PGQ589830 PQL589829:PQM589830 QAH589829:QAI589830 QKD589829:QKE589830 QTZ589829:QUA589830 RDV589829:RDW589830 RNR589829:RNS589830 RXN589829:RXO589830 SHJ589829:SHK589830 SRF589829:SRG589830 TBB589829:TBC589830 TKX589829:TKY589830 TUT589829:TUU589830 UEP589829:UEQ589830 UOL589829:UOM589830 UYH589829:UYI589830 VID589829:VIE589830 VRZ589829:VSA589830 WBV589829:WBW589830 WLR589829:WLS589830 WVN589829:WVO589830 JB655365:JC655366 SX655365:SY655366 ACT655365:ACU655366 AMP655365:AMQ655366 AWL655365:AWM655366 BGH655365:BGI655366 BQD655365:BQE655366 BZZ655365:CAA655366 CJV655365:CJW655366 CTR655365:CTS655366 DDN655365:DDO655366 DNJ655365:DNK655366 DXF655365:DXG655366 EHB655365:EHC655366 EQX655365:EQY655366 FAT655365:FAU655366 FKP655365:FKQ655366 FUL655365:FUM655366 GEH655365:GEI655366 GOD655365:GOE655366 GXZ655365:GYA655366 HHV655365:HHW655366 HRR655365:HRS655366 IBN655365:IBO655366 ILJ655365:ILK655366 IVF655365:IVG655366 JFB655365:JFC655366 JOX655365:JOY655366 JYT655365:JYU655366 KIP655365:KIQ655366 KSL655365:KSM655366 LCH655365:LCI655366 LMD655365:LME655366 LVZ655365:LWA655366 MFV655365:MFW655366 MPR655365:MPS655366 MZN655365:MZO655366 NJJ655365:NJK655366 NTF655365:NTG655366 ODB655365:ODC655366 OMX655365:OMY655366 OWT655365:OWU655366 PGP655365:PGQ655366 PQL655365:PQM655366 QAH655365:QAI655366 QKD655365:QKE655366 QTZ655365:QUA655366 RDV655365:RDW655366 RNR655365:RNS655366 RXN655365:RXO655366 SHJ655365:SHK655366 SRF655365:SRG655366 TBB655365:TBC655366 TKX655365:TKY655366 TUT655365:TUU655366 UEP655365:UEQ655366 UOL655365:UOM655366 UYH655365:UYI655366 VID655365:VIE655366 VRZ655365:VSA655366 WBV655365:WBW655366 WLR655365:WLS655366 WVN655365:WVO655366 JB720901:JC720902 SX720901:SY720902 ACT720901:ACU720902 AMP720901:AMQ720902 AWL720901:AWM720902 BGH720901:BGI720902 BQD720901:BQE720902 BZZ720901:CAA720902 CJV720901:CJW720902 CTR720901:CTS720902 DDN720901:DDO720902 DNJ720901:DNK720902 DXF720901:DXG720902 EHB720901:EHC720902 EQX720901:EQY720902 FAT720901:FAU720902 FKP720901:FKQ720902 FUL720901:FUM720902 GEH720901:GEI720902 GOD720901:GOE720902 GXZ720901:GYA720902 HHV720901:HHW720902 HRR720901:HRS720902 IBN720901:IBO720902 ILJ720901:ILK720902 IVF720901:IVG720902 JFB720901:JFC720902 JOX720901:JOY720902 JYT720901:JYU720902 KIP720901:KIQ720902 KSL720901:KSM720902 LCH720901:LCI720902 LMD720901:LME720902 LVZ720901:LWA720902 MFV720901:MFW720902 MPR720901:MPS720902 MZN720901:MZO720902 NJJ720901:NJK720902 NTF720901:NTG720902 ODB720901:ODC720902 OMX720901:OMY720902 OWT720901:OWU720902 PGP720901:PGQ720902 PQL720901:PQM720902 QAH720901:QAI720902 QKD720901:QKE720902 QTZ720901:QUA720902 RDV720901:RDW720902 RNR720901:RNS720902 RXN720901:RXO720902 SHJ720901:SHK720902 SRF720901:SRG720902 TBB720901:TBC720902 TKX720901:TKY720902 TUT720901:TUU720902 UEP720901:UEQ720902 UOL720901:UOM720902 UYH720901:UYI720902 VID720901:VIE720902 VRZ720901:VSA720902 WBV720901:WBW720902 WLR720901:WLS720902 WVN720901:WVO720902 JB786437:JC786438 SX786437:SY786438 ACT786437:ACU786438 AMP786437:AMQ786438 AWL786437:AWM786438 BGH786437:BGI786438 BQD786437:BQE786438 BZZ786437:CAA786438 CJV786437:CJW786438 CTR786437:CTS786438 DDN786437:DDO786438 DNJ786437:DNK786438 DXF786437:DXG786438 EHB786437:EHC786438 EQX786437:EQY786438 FAT786437:FAU786438 FKP786437:FKQ786438 FUL786437:FUM786438 GEH786437:GEI786438 GOD786437:GOE786438 GXZ786437:GYA786438 HHV786437:HHW786438 HRR786437:HRS786438 IBN786437:IBO786438 ILJ786437:ILK786438 IVF786437:IVG786438 JFB786437:JFC786438 JOX786437:JOY786438 JYT786437:JYU786438 KIP786437:KIQ786438 KSL786437:KSM786438 LCH786437:LCI786438 LMD786437:LME786438 LVZ786437:LWA786438 MFV786437:MFW786438 MPR786437:MPS786438 MZN786437:MZO786438 NJJ786437:NJK786438 NTF786437:NTG786438 ODB786437:ODC786438 OMX786437:OMY786438 OWT786437:OWU786438 PGP786437:PGQ786438 PQL786437:PQM786438 QAH786437:QAI786438 QKD786437:QKE786438 QTZ786437:QUA786438 RDV786437:RDW786438 RNR786437:RNS786438 RXN786437:RXO786438 SHJ786437:SHK786438 SRF786437:SRG786438 TBB786437:TBC786438 TKX786437:TKY786438 TUT786437:TUU786438 UEP786437:UEQ786438 UOL786437:UOM786438 UYH786437:UYI786438 VID786437:VIE786438 VRZ786437:VSA786438 WBV786437:WBW786438 WLR786437:WLS786438 WVN786437:WVO786438 JB851973:JC851974 SX851973:SY851974 ACT851973:ACU851974 AMP851973:AMQ851974 AWL851973:AWM851974 BGH851973:BGI851974 BQD851973:BQE851974 BZZ851973:CAA851974 CJV851973:CJW851974 CTR851973:CTS851974 DDN851973:DDO851974 DNJ851973:DNK851974 DXF851973:DXG851974 EHB851973:EHC851974 EQX851973:EQY851974 FAT851973:FAU851974 FKP851973:FKQ851974 FUL851973:FUM851974 GEH851973:GEI851974 GOD851973:GOE851974 GXZ851973:GYA851974 HHV851973:HHW851974 HRR851973:HRS851974 IBN851973:IBO851974 ILJ851973:ILK851974 IVF851973:IVG851974 JFB851973:JFC851974 JOX851973:JOY851974 JYT851973:JYU851974 KIP851973:KIQ851974 KSL851973:KSM851974 LCH851973:LCI851974 LMD851973:LME851974 LVZ851973:LWA851974 MFV851973:MFW851974 MPR851973:MPS851974 MZN851973:MZO851974 NJJ851973:NJK851974 NTF851973:NTG851974 ODB851973:ODC851974 OMX851973:OMY851974 OWT851973:OWU851974 PGP851973:PGQ851974 PQL851973:PQM851974 QAH851973:QAI851974 QKD851973:QKE851974 QTZ851973:QUA851974 RDV851973:RDW851974 RNR851973:RNS851974 RXN851973:RXO851974 SHJ851973:SHK851974 SRF851973:SRG851974 TBB851973:TBC851974 TKX851973:TKY851974 TUT851973:TUU851974 UEP851973:UEQ851974 UOL851973:UOM851974 UYH851973:UYI851974 VID851973:VIE851974 VRZ851973:VSA851974 WBV851973:WBW851974 WLR851973:WLS851974 WVN851973:WVO851974 JB917509:JC917510 SX917509:SY917510 ACT917509:ACU917510 AMP917509:AMQ917510 AWL917509:AWM917510 BGH917509:BGI917510 BQD917509:BQE917510 BZZ917509:CAA917510 CJV917509:CJW917510 CTR917509:CTS917510 DDN917509:DDO917510 DNJ917509:DNK917510 DXF917509:DXG917510 EHB917509:EHC917510 EQX917509:EQY917510 FAT917509:FAU917510 FKP917509:FKQ917510 FUL917509:FUM917510 GEH917509:GEI917510 GOD917509:GOE917510 GXZ917509:GYA917510 HHV917509:HHW917510 HRR917509:HRS917510 IBN917509:IBO917510 ILJ917509:ILK917510 IVF917509:IVG917510 JFB917509:JFC917510 JOX917509:JOY917510 JYT917509:JYU917510 KIP917509:KIQ917510 KSL917509:KSM917510 LCH917509:LCI917510 LMD917509:LME917510 LVZ917509:LWA917510 MFV917509:MFW917510 MPR917509:MPS917510 MZN917509:MZO917510 NJJ917509:NJK917510 NTF917509:NTG917510 ODB917509:ODC917510 OMX917509:OMY917510 OWT917509:OWU917510 PGP917509:PGQ917510 PQL917509:PQM917510 QAH917509:QAI917510 QKD917509:QKE917510 QTZ917509:QUA917510 RDV917509:RDW917510 RNR917509:RNS917510 RXN917509:RXO917510 SHJ917509:SHK917510 SRF917509:SRG917510 TBB917509:TBC917510 TKX917509:TKY917510 TUT917509:TUU917510 UEP917509:UEQ917510 UOL917509:UOM917510 UYH917509:UYI917510 VID917509:VIE917510 VRZ917509:VSA917510 WBV917509:WBW917510 WLR917509:WLS917510 WVN917509:WVO917510 JB983045:JC983046 SX983045:SY983046 ACT983045:ACU983046 AMP983045:AMQ983046 AWL983045:AWM983046 BGH983045:BGI983046 BQD983045:BQE983046 BZZ983045:CAA983046 CJV983045:CJW983046 CTR983045:CTS983046 DDN983045:DDO983046 DNJ983045:DNK983046 DXF983045:DXG983046 EHB983045:EHC983046 EQX983045:EQY983046 FAT983045:FAU983046 FKP983045:FKQ983046 FUL983045:FUM983046 GEH983045:GEI983046 GOD983045:GOE983046 GXZ983045:GYA983046 HHV983045:HHW983046 HRR983045:HRS983046 IBN983045:IBO983046 ILJ983045:ILK983046 IVF983045:IVG983046 JFB983045:JFC983046 JOX983045:JOY983046 JYT983045:JYU983046 KIP983045:KIQ983046 KSL983045:KSM983046 LCH983045:LCI983046 LMD983045:LME983046 LVZ983045:LWA983046 MFV983045:MFW983046 MPR983045:MPS983046 MZN983045:MZO983046 NJJ983045:NJK983046 NTF983045:NTG983046 ODB983045:ODC983046 OMX983045:OMY983046 OWT983045:OWU983046 PGP983045:PGQ983046 PQL983045:PQM983046 QAH983045:QAI983046 QKD983045:QKE983046 QTZ983045:QUA983046 RDV983045:RDW983046 RNR983045:RNS983046 RXN983045:RXO983046 SHJ983045:SHK983046 SRF983045:SRG983046 TBB983045:TBC983046 TKX983045:TKY983046 TUT983045:TUU983046 UEP983045:UEQ983046 UOL983045:UOM983046 UYH983045:UYI983046 VID983045:VIE983046 VRZ983045:VSA983046 WBV983045:WBW983046 WLR983045:WLS983046 WVN983045:WVO983046 JE65541:JF65542 TA65541:TB65542 ACW65541:ACX65542 AMS65541:AMT65542 AWO65541:AWP65542 BGK65541:BGL65542 BQG65541:BQH65542 CAC65541:CAD65542 CJY65541:CJZ65542 CTU65541:CTV65542 DDQ65541:DDR65542 DNM65541:DNN65542 DXI65541:DXJ65542 EHE65541:EHF65542 ERA65541:ERB65542 FAW65541:FAX65542 FKS65541:FKT65542 FUO65541:FUP65542 GEK65541:GEL65542 GOG65541:GOH65542 GYC65541:GYD65542 HHY65541:HHZ65542 HRU65541:HRV65542 IBQ65541:IBR65542 ILM65541:ILN65542 IVI65541:IVJ65542 JFE65541:JFF65542 JPA65541:JPB65542 JYW65541:JYX65542 KIS65541:KIT65542 KSO65541:KSP65542 LCK65541:LCL65542 LMG65541:LMH65542 LWC65541:LWD65542 MFY65541:MFZ65542 MPU65541:MPV65542 MZQ65541:MZR65542 NJM65541:NJN65542 NTI65541:NTJ65542 ODE65541:ODF65542 ONA65541:ONB65542 OWW65541:OWX65542 PGS65541:PGT65542 PQO65541:PQP65542 QAK65541:QAL65542 QKG65541:QKH65542 QUC65541:QUD65542 RDY65541:RDZ65542 RNU65541:RNV65542 RXQ65541:RXR65542 SHM65541:SHN65542 SRI65541:SRJ65542 TBE65541:TBF65542 TLA65541:TLB65542 TUW65541:TUX65542 UES65541:UET65542 UOO65541:UOP65542 UYK65541:UYL65542 VIG65541:VIH65542 VSC65541:VSD65542 WBY65541:WBZ65542 WLU65541:WLV65542 WVQ65541:WVR65542 JE131077:JF131078 TA131077:TB131078 ACW131077:ACX131078 AMS131077:AMT131078 AWO131077:AWP131078 BGK131077:BGL131078 BQG131077:BQH131078 CAC131077:CAD131078 CJY131077:CJZ131078 CTU131077:CTV131078 DDQ131077:DDR131078 DNM131077:DNN131078 DXI131077:DXJ131078 EHE131077:EHF131078 ERA131077:ERB131078 FAW131077:FAX131078 FKS131077:FKT131078 FUO131077:FUP131078 GEK131077:GEL131078 GOG131077:GOH131078 GYC131077:GYD131078 HHY131077:HHZ131078 HRU131077:HRV131078 IBQ131077:IBR131078 ILM131077:ILN131078 IVI131077:IVJ131078 JFE131077:JFF131078 JPA131077:JPB131078 JYW131077:JYX131078 KIS131077:KIT131078 KSO131077:KSP131078 LCK131077:LCL131078 LMG131077:LMH131078 LWC131077:LWD131078 MFY131077:MFZ131078 MPU131077:MPV131078 MZQ131077:MZR131078 NJM131077:NJN131078 NTI131077:NTJ131078 ODE131077:ODF131078 ONA131077:ONB131078 OWW131077:OWX131078 PGS131077:PGT131078 PQO131077:PQP131078 QAK131077:QAL131078 QKG131077:QKH131078 QUC131077:QUD131078 RDY131077:RDZ131078 RNU131077:RNV131078 RXQ131077:RXR131078 SHM131077:SHN131078 SRI131077:SRJ131078 TBE131077:TBF131078 TLA131077:TLB131078 TUW131077:TUX131078 UES131077:UET131078 UOO131077:UOP131078 UYK131077:UYL131078 VIG131077:VIH131078 VSC131077:VSD131078 WBY131077:WBZ131078 WLU131077:WLV131078 WVQ131077:WVR131078 JE196613:JF196614 TA196613:TB196614 ACW196613:ACX196614 AMS196613:AMT196614 AWO196613:AWP196614 BGK196613:BGL196614 BQG196613:BQH196614 CAC196613:CAD196614 CJY196613:CJZ196614 CTU196613:CTV196614 DDQ196613:DDR196614 DNM196613:DNN196614 DXI196613:DXJ196614 EHE196613:EHF196614 ERA196613:ERB196614 FAW196613:FAX196614 FKS196613:FKT196614 FUO196613:FUP196614 GEK196613:GEL196614 GOG196613:GOH196614 GYC196613:GYD196614 HHY196613:HHZ196614 HRU196613:HRV196614 IBQ196613:IBR196614 ILM196613:ILN196614 IVI196613:IVJ196614 JFE196613:JFF196614 JPA196613:JPB196614 JYW196613:JYX196614 KIS196613:KIT196614 KSO196613:KSP196614 LCK196613:LCL196614 LMG196613:LMH196614 LWC196613:LWD196614 MFY196613:MFZ196614 MPU196613:MPV196614 MZQ196613:MZR196614 NJM196613:NJN196614 NTI196613:NTJ196614 ODE196613:ODF196614 ONA196613:ONB196614 OWW196613:OWX196614 PGS196613:PGT196614 PQO196613:PQP196614 QAK196613:QAL196614 QKG196613:QKH196614 QUC196613:QUD196614 RDY196613:RDZ196614 RNU196613:RNV196614 RXQ196613:RXR196614 SHM196613:SHN196614 SRI196613:SRJ196614 TBE196613:TBF196614 TLA196613:TLB196614 TUW196613:TUX196614 UES196613:UET196614 UOO196613:UOP196614 UYK196613:UYL196614 VIG196613:VIH196614 VSC196613:VSD196614 WBY196613:WBZ196614 WLU196613:WLV196614 WVQ196613:WVR196614 JE262149:JF262150 TA262149:TB262150 ACW262149:ACX262150 AMS262149:AMT262150 AWO262149:AWP262150 BGK262149:BGL262150 BQG262149:BQH262150 CAC262149:CAD262150 CJY262149:CJZ262150 CTU262149:CTV262150 DDQ262149:DDR262150 DNM262149:DNN262150 DXI262149:DXJ262150 EHE262149:EHF262150 ERA262149:ERB262150 FAW262149:FAX262150 FKS262149:FKT262150 FUO262149:FUP262150 GEK262149:GEL262150 GOG262149:GOH262150 GYC262149:GYD262150 HHY262149:HHZ262150 HRU262149:HRV262150 IBQ262149:IBR262150 ILM262149:ILN262150 IVI262149:IVJ262150 JFE262149:JFF262150 JPA262149:JPB262150 JYW262149:JYX262150 KIS262149:KIT262150 KSO262149:KSP262150 LCK262149:LCL262150 LMG262149:LMH262150 LWC262149:LWD262150 MFY262149:MFZ262150 MPU262149:MPV262150 MZQ262149:MZR262150 NJM262149:NJN262150 NTI262149:NTJ262150 ODE262149:ODF262150 ONA262149:ONB262150 OWW262149:OWX262150 PGS262149:PGT262150 PQO262149:PQP262150 QAK262149:QAL262150 QKG262149:QKH262150 QUC262149:QUD262150 RDY262149:RDZ262150 RNU262149:RNV262150 RXQ262149:RXR262150 SHM262149:SHN262150 SRI262149:SRJ262150 TBE262149:TBF262150 TLA262149:TLB262150 TUW262149:TUX262150 UES262149:UET262150 UOO262149:UOP262150 UYK262149:UYL262150 VIG262149:VIH262150 VSC262149:VSD262150 WBY262149:WBZ262150 WLU262149:WLV262150 WVQ262149:WVR262150 JE327685:JF327686 TA327685:TB327686 ACW327685:ACX327686 AMS327685:AMT327686 AWO327685:AWP327686 BGK327685:BGL327686 BQG327685:BQH327686 CAC327685:CAD327686 CJY327685:CJZ327686 CTU327685:CTV327686 DDQ327685:DDR327686 DNM327685:DNN327686 DXI327685:DXJ327686 EHE327685:EHF327686 ERA327685:ERB327686 FAW327685:FAX327686 FKS327685:FKT327686 FUO327685:FUP327686 GEK327685:GEL327686 GOG327685:GOH327686 GYC327685:GYD327686 HHY327685:HHZ327686 HRU327685:HRV327686 IBQ327685:IBR327686 ILM327685:ILN327686 IVI327685:IVJ327686 JFE327685:JFF327686 JPA327685:JPB327686 JYW327685:JYX327686 KIS327685:KIT327686 KSO327685:KSP327686 LCK327685:LCL327686 LMG327685:LMH327686 LWC327685:LWD327686 MFY327685:MFZ327686 MPU327685:MPV327686 MZQ327685:MZR327686 NJM327685:NJN327686 NTI327685:NTJ327686 ODE327685:ODF327686 ONA327685:ONB327686 OWW327685:OWX327686 PGS327685:PGT327686 PQO327685:PQP327686 QAK327685:QAL327686 QKG327685:QKH327686 QUC327685:QUD327686 RDY327685:RDZ327686 RNU327685:RNV327686 RXQ327685:RXR327686 SHM327685:SHN327686 SRI327685:SRJ327686 TBE327685:TBF327686 TLA327685:TLB327686 TUW327685:TUX327686 UES327685:UET327686 UOO327685:UOP327686 UYK327685:UYL327686 VIG327685:VIH327686 VSC327685:VSD327686 WBY327685:WBZ327686 WLU327685:WLV327686 WVQ327685:WVR327686 JE393221:JF393222 TA393221:TB393222 ACW393221:ACX393222 AMS393221:AMT393222 AWO393221:AWP393222 BGK393221:BGL393222 BQG393221:BQH393222 CAC393221:CAD393222 CJY393221:CJZ393222 CTU393221:CTV393222 DDQ393221:DDR393222 DNM393221:DNN393222 DXI393221:DXJ393222 EHE393221:EHF393222 ERA393221:ERB393222 FAW393221:FAX393222 FKS393221:FKT393222 FUO393221:FUP393222 GEK393221:GEL393222 GOG393221:GOH393222 GYC393221:GYD393222 HHY393221:HHZ393222 HRU393221:HRV393222 IBQ393221:IBR393222 ILM393221:ILN393222 IVI393221:IVJ393222 JFE393221:JFF393222 JPA393221:JPB393222 JYW393221:JYX393222 KIS393221:KIT393222 KSO393221:KSP393222 LCK393221:LCL393222 LMG393221:LMH393222 LWC393221:LWD393222 MFY393221:MFZ393222 MPU393221:MPV393222 MZQ393221:MZR393222 NJM393221:NJN393222 NTI393221:NTJ393222 ODE393221:ODF393222 ONA393221:ONB393222 OWW393221:OWX393222 PGS393221:PGT393222 PQO393221:PQP393222 QAK393221:QAL393222 QKG393221:QKH393222 QUC393221:QUD393222 RDY393221:RDZ393222 RNU393221:RNV393222 RXQ393221:RXR393222 SHM393221:SHN393222 SRI393221:SRJ393222 TBE393221:TBF393222 TLA393221:TLB393222 TUW393221:TUX393222 UES393221:UET393222 UOO393221:UOP393222 UYK393221:UYL393222 VIG393221:VIH393222 VSC393221:VSD393222 WBY393221:WBZ393222 WLU393221:WLV393222 WVQ393221:WVR393222 JE458757:JF458758 TA458757:TB458758 ACW458757:ACX458758 AMS458757:AMT458758 AWO458757:AWP458758 BGK458757:BGL458758 BQG458757:BQH458758 CAC458757:CAD458758 CJY458757:CJZ458758 CTU458757:CTV458758 DDQ458757:DDR458758 DNM458757:DNN458758 DXI458757:DXJ458758 EHE458757:EHF458758 ERA458757:ERB458758 FAW458757:FAX458758 FKS458757:FKT458758 FUO458757:FUP458758 GEK458757:GEL458758 GOG458757:GOH458758 GYC458757:GYD458758 HHY458757:HHZ458758 HRU458757:HRV458758 IBQ458757:IBR458758 ILM458757:ILN458758 IVI458757:IVJ458758 JFE458757:JFF458758 JPA458757:JPB458758 JYW458757:JYX458758 KIS458757:KIT458758 KSO458757:KSP458758 LCK458757:LCL458758 LMG458757:LMH458758 LWC458757:LWD458758 MFY458757:MFZ458758 MPU458757:MPV458758 MZQ458757:MZR458758 NJM458757:NJN458758 NTI458757:NTJ458758 ODE458757:ODF458758 ONA458757:ONB458758 OWW458757:OWX458758 PGS458757:PGT458758 PQO458757:PQP458758 QAK458757:QAL458758 QKG458757:QKH458758 QUC458757:QUD458758 RDY458757:RDZ458758 RNU458757:RNV458758 RXQ458757:RXR458758 SHM458757:SHN458758 SRI458757:SRJ458758 TBE458757:TBF458758 TLA458757:TLB458758 TUW458757:TUX458758 UES458757:UET458758 UOO458757:UOP458758 UYK458757:UYL458758 VIG458757:VIH458758 VSC458757:VSD458758 WBY458757:WBZ458758 WLU458757:WLV458758 WVQ458757:WVR458758 JE524293:JF524294 TA524293:TB524294 ACW524293:ACX524294 AMS524293:AMT524294 AWO524293:AWP524294 BGK524293:BGL524294 BQG524293:BQH524294 CAC524293:CAD524294 CJY524293:CJZ524294 CTU524293:CTV524294 DDQ524293:DDR524294 DNM524293:DNN524294 DXI524293:DXJ524294 EHE524293:EHF524294 ERA524293:ERB524294 FAW524293:FAX524294 FKS524293:FKT524294 FUO524293:FUP524294 GEK524293:GEL524294 GOG524293:GOH524294 GYC524293:GYD524294 HHY524293:HHZ524294 HRU524293:HRV524294 IBQ524293:IBR524294 ILM524293:ILN524294 IVI524293:IVJ524294 JFE524293:JFF524294 JPA524293:JPB524294 JYW524293:JYX524294 KIS524293:KIT524294 KSO524293:KSP524294 LCK524293:LCL524294 LMG524293:LMH524294 LWC524293:LWD524294 MFY524293:MFZ524294 MPU524293:MPV524294 MZQ524293:MZR524294 NJM524293:NJN524294 NTI524293:NTJ524294 ODE524293:ODF524294 ONA524293:ONB524294 OWW524293:OWX524294 PGS524293:PGT524294 PQO524293:PQP524294 QAK524293:QAL524294 QKG524293:QKH524294 QUC524293:QUD524294 RDY524293:RDZ524294 RNU524293:RNV524294 RXQ524293:RXR524294 SHM524293:SHN524294 SRI524293:SRJ524294 TBE524293:TBF524294 TLA524293:TLB524294 TUW524293:TUX524294 UES524293:UET524294 UOO524293:UOP524294 UYK524293:UYL524294 VIG524293:VIH524294 VSC524293:VSD524294 WBY524293:WBZ524294 WLU524293:WLV524294 WVQ524293:WVR524294 JE589829:JF589830 TA589829:TB589830 ACW589829:ACX589830 AMS589829:AMT589830 AWO589829:AWP589830 BGK589829:BGL589830 BQG589829:BQH589830 CAC589829:CAD589830 CJY589829:CJZ589830 CTU589829:CTV589830 DDQ589829:DDR589830 DNM589829:DNN589830 DXI589829:DXJ589830 EHE589829:EHF589830 ERA589829:ERB589830 FAW589829:FAX589830 FKS589829:FKT589830 FUO589829:FUP589830 GEK589829:GEL589830 GOG589829:GOH589830 GYC589829:GYD589830 HHY589829:HHZ589830 HRU589829:HRV589830 IBQ589829:IBR589830 ILM589829:ILN589830 IVI589829:IVJ589830 JFE589829:JFF589830 JPA589829:JPB589830 JYW589829:JYX589830 KIS589829:KIT589830 KSO589829:KSP589830 LCK589829:LCL589830 LMG589829:LMH589830 LWC589829:LWD589830 MFY589829:MFZ589830 MPU589829:MPV589830 MZQ589829:MZR589830 NJM589829:NJN589830 NTI589829:NTJ589830 ODE589829:ODF589830 ONA589829:ONB589830 OWW589829:OWX589830 PGS589829:PGT589830 PQO589829:PQP589830 QAK589829:QAL589830 QKG589829:QKH589830 QUC589829:QUD589830 RDY589829:RDZ589830 RNU589829:RNV589830 RXQ589829:RXR589830 SHM589829:SHN589830 SRI589829:SRJ589830 TBE589829:TBF589830 TLA589829:TLB589830 TUW589829:TUX589830 UES589829:UET589830 UOO589829:UOP589830 UYK589829:UYL589830 VIG589829:VIH589830 VSC589829:VSD589830 WBY589829:WBZ589830 WLU589829:WLV589830 WVQ589829:WVR589830 JE655365:JF655366 TA655365:TB655366 ACW655365:ACX655366 AMS655365:AMT655366 AWO655365:AWP655366 BGK655365:BGL655366 BQG655365:BQH655366 CAC655365:CAD655366 CJY655365:CJZ655366 CTU655365:CTV655366 DDQ655365:DDR655366 DNM655365:DNN655366 DXI655365:DXJ655366 EHE655365:EHF655366 ERA655365:ERB655366 FAW655365:FAX655366 FKS655365:FKT655366 FUO655365:FUP655366 GEK655365:GEL655366 GOG655365:GOH655366 GYC655365:GYD655366 HHY655365:HHZ655366 HRU655365:HRV655366 IBQ655365:IBR655366 ILM655365:ILN655366 IVI655365:IVJ655366 JFE655365:JFF655366 JPA655365:JPB655366 JYW655365:JYX655366 KIS655365:KIT655366 KSO655365:KSP655366 LCK655365:LCL655366 LMG655365:LMH655366 LWC655365:LWD655366 MFY655365:MFZ655366 MPU655365:MPV655366 MZQ655365:MZR655366 NJM655365:NJN655366 NTI655365:NTJ655366 ODE655365:ODF655366 ONA655365:ONB655366 OWW655365:OWX655366 PGS655365:PGT655366 PQO655365:PQP655366 QAK655365:QAL655366 QKG655365:QKH655366 QUC655365:QUD655366 RDY655365:RDZ655366 RNU655365:RNV655366 RXQ655365:RXR655366 SHM655365:SHN655366 SRI655365:SRJ655366 TBE655365:TBF655366 TLA655365:TLB655366 TUW655365:TUX655366 UES655365:UET655366 UOO655365:UOP655366 UYK655365:UYL655366 VIG655365:VIH655366 VSC655365:VSD655366 WBY655365:WBZ655366 WLU655365:WLV655366 WVQ655365:WVR655366 JE720901:JF720902 TA720901:TB720902 ACW720901:ACX720902 AMS720901:AMT720902 AWO720901:AWP720902 BGK720901:BGL720902 BQG720901:BQH720902 CAC720901:CAD720902 CJY720901:CJZ720902 CTU720901:CTV720902 DDQ720901:DDR720902 DNM720901:DNN720902 DXI720901:DXJ720902 EHE720901:EHF720902 ERA720901:ERB720902 FAW720901:FAX720902 FKS720901:FKT720902 FUO720901:FUP720902 GEK720901:GEL720902 GOG720901:GOH720902 GYC720901:GYD720902 HHY720901:HHZ720902 HRU720901:HRV720902 IBQ720901:IBR720902 ILM720901:ILN720902 IVI720901:IVJ720902 JFE720901:JFF720902 JPA720901:JPB720902 JYW720901:JYX720902 KIS720901:KIT720902 KSO720901:KSP720902 LCK720901:LCL720902 LMG720901:LMH720902 LWC720901:LWD720902 MFY720901:MFZ720902 MPU720901:MPV720902 MZQ720901:MZR720902 NJM720901:NJN720902 NTI720901:NTJ720902 ODE720901:ODF720902 ONA720901:ONB720902 OWW720901:OWX720902 PGS720901:PGT720902 PQO720901:PQP720902 QAK720901:QAL720902 QKG720901:QKH720902 QUC720901:QUD720902 RDY720901:RDZ720902 RNU720901:RNV720902 RXQ720901:RXR720902 SHM720901:SHN720902 SRI720901:SRJ720902 TBE720901:TBF720902 TLA720901:TLB720902 TUW720901:TUX720902 UES720901:UET720902 UOO720901:UOP720902 UYK720901:UYL720902 VIG720901:VIH720902 VSC720901:VSD720902 WBY720901:WBZ720902 WLU720901:WLV720902 WVQ720901:WVR720902 JE786437:JF786438 TA786437:TB786438 ACW786437:ACX786438 AMS786437:AMT786438 AWO786437:AWP786438 BGK786437:BGL786438 BQG786437:BQH786438 CAC786437:CAD786438 CJY786437:CJZ786438 CTU786437:CTV786438 DDQ786437:DDR786438 DNM786437:DNN786438 DXI786437:DXJ786438 EHE786437:EHF786438 ERA786437:ERB786438 FAW786437:FAX786438 FKS786437:FKT786438 FUO786437:FUP786438 GEK786437:GEL786438 GOG786437:GOH786438 GYC786437:GYD786438 HHY786437:HHZ786438 HRU786437:HRV786438 IBQ786437:IBR786438 ILM786437:ILN786438 IVI786437:IVJ786438 JFE786437:JFF786438 JPA786437:JPB786438 JYW786437:JYX786438 KIS786437:KIT786438 KSO786437:KSP786438 LCK786437:LCL786438 LMG786437:LMH786438 LWC786437:LWD786438 MFY786437:MFZ786438 MPU786437:MPV786438 MZQ786437:MZR786438 NJM786437:NJN786438 NTI786437:NTJ786438 ODE786437:ODF786438 ONA786437:ONB786438 OWW786437:OWX786438 PGS786437:PGT786438 PQO786437:PQP786438 QAK786437:QAL786438 QKG786437:QKH786438 QUC786437:QUD786438 RDY786437:RDZ786438 RNU786437:RNV786438 RXQ786437:RXR786438 SHM786437:SHN786438 SRI786437:SRJ786438 TBE786437:TBF786438 TLA786437:TLB786438 TUW786437:TUX786438 UES786437:UET786438 UOO786437:UOP786438 UYK786437:UYL786438 VIG786437:VIH786438 VSC786437:VSD786438 WBY786437:WBZ786438 WLU786437:WLV786438 WVQ786437:WVR786438 JE851973:JF851974 TA851973:TB851974 ACW851973:ACX851974 AMS851973:AMT851974 AWO851973:AWP851974 BGK851973:BGL851974 BQG851973:BQH851974 CAC851973:CAD851974 CJY851973:CJZ851974 CTU851973:CTV851974 DDQ851973:DDR851974 DNM851973:DNN851974 DXI851973:DXJ851974 EHE851973:EHF851974 ERA851973:ERB851974 FAW851973:FAX851974 FKS851973:FKT851974 FUO851973:FUP851974 GEK851973:GEL851974 GOG851973:GOH851974 GYC851973:GYD851974 HHY851973:HHZ851974 HRU851973:HRV851974 IBQ851973:IBR851974 ILM851973:ILN851974 IVI851973:IVJ851974 JFE851973:JFF851974 JPA851973:JPB851974 JYW851973:JYX851974 KIS851973:KIT851974 KSO851973:KSP851974 LCK851973:LCL851974 LMG851973:LMH851974 LWC851973:LWD851974 MFY851973:MFZ851974 MPU851973:MPV851974 MZQ851973:MZR851974 NJM851973:NJN851974 NTI851973:NTJ851974 ODE851973:ODF851974 ONA851973:ONB851974 OWW851973:OWX851974 PGS851973:PGT851974 PQO851973:PQP851974 QAK851973:QAL851974 QKG851973:QKH851974 QUC851973:QUD851974 RDY851973:RDZ851974 RNU851973:RNV851974 RXQ851973:RXR851974 SHM851973:SHN851974 SRI851973:SRJ851974 TBE851973:TBF851974 TLA851973:TLB851974 TUW851973:TUX851974 UES851973:UET851974 UOO851973:UOP851974 UYK851973:UYL851974 VIG851973:VIH851974 VSC851973:VSD851974 WBY851973:WBZ851974 WLU851973:WLV851974 WVQ851973:WVR851974 JE917509:JF917510 TA917509:TB917510 ACW917509:ACX917510 AMS917509:AMT917510 AWO917509:AWP917510 BGK917509:BGL917510 BQG917509:BQH917510 CAC917509:CAD917510 CJY917509:CJZ917510 CTU917509:CTV917510 DDQ917509:DDR917510 DNM917509:DNN917510 DXI917509:DXJ917510 EHE917509:EHF917510 ERA917509:ERB917510 FAW917509:FAX917510 FKS917509:FKT917510 FUO917509:FUP917510 GEK917509:GEL917510 GOG917509:GOH917510 GYC917509:GYD917510 HHY917509:HHZ917510 HRU917509:HRV917510 IBQ917509:IBR917510 ILM917509:ILN917510 IVI917509:IVJ917510 JFE917509:JFF917510 JPA917509:JPB917510 JYW917509:JYX917510 KIS917509:KIT917510 KSO917509:KSP917510 LCK917509:LCL917510 LMG917509:LMH917510 LWC917509:LWD917510 MFY917509:MFZ917510 MPU917509:MPV917510 MZQ917509:MZR917510 NJM917509:NJN917510 NTI917509:NTJ917510 ODE917509:ODF917510 ONA917509:ONB917510 OWW917509:OWX917510 PGS917509:PGT917510 PQO917509:PQP917510 QAK917509:QAL917510 QKG917509:QKH917510 QUC917509:QUD917510 RDY917509:RDZ917510 RNU917509:RNV917510 RXQ917509:RXR917510 SHM917509:SHN917510 SRI917509:SRJ917510 TBE917509:TBF917510 TLA917509:TLB917510 TUW917509:TUX917510 UES917509:UET917510 UOO917509:UOP917510 UYK917509:UYL917510 VIG917509:VIH917510 VSC917509:VSD917510 WBY917509:WBZ917510 WLU917509:WLV917510 WVQ917509:WVR917510 JE983045:JF983046 TA983045:TB983046 ACW983045:ACX983046 AMS983045:AMT983046 AWO983045:AWP983046 BGK983045:BGL983046 BQG983045:BQH983046 CAC983045:CAD983046 CJY983045:CJZ983046 CTU983045:CTV983046 DDQ983045:DDR983046 DNM983045:DNN983046 DXI983045:DXJ983046 EHE983045:EHF983046 ERA983045:ERB983046 FAW983045:FAX983046 FKS983045:FKT983046 FUO983045:FUP983046 GEK983045:GEL983046 GOG983045:GOH983046 GYC983045:GYD983046 HHY983045:HHZ983046 HRU983045:HRV983046 IBQ983045:IBR983046 ILM983045:ILN983046 IVI983045:IVJ983046 JFE983045:JFF983046 JPA983045:JPB983046 JYW983045:JYX983046 KIS983045:KIT983046 KSO983045:KSP983046 LCK983045:LCL983046 LMG983045:LMH983046 LWC983045:LWD983046 MFY983045:MFZ983046 MPU983045:MPV983046 MZQ983045:MZR983046 NJM983045:NJN983046 NTI983045:NTJ983046 ODE983045:ODF983046 ONA983045:ONB983046 OWW983045:OWX983046 PGS983045:PGT983046 PQO983045:PQP983046 QAK983045:QAL983046 QKG983045:QKH983046 QUC983045:QUD983046 RDY983045:RDZ983046 RNU983045:RNV983046 RXQ983045:RXR983046 SHM983045:SHN983046 SRI983045:SRJ983046 TBE983045:TBF983046 TLA983045:TLB983046 TUW983045:TUX983046 UES983045:UET983046 UOO983045:UOP983046 UYK983045:UYL983046 VIG983045:VIH983046 VSC983045:VSD983046 J65511:K65512 J131047:K131048 J196583:K196584 J262119:K262120 J327655:K327656 J393191:K393192 J458727:K458728 J524263:K524264 J589799:K589800 J655335:K655336 J720871:K720872 J786407:K786408 J851943:K851944 J917479:K917480 J983015:K983016 G65505:H65506 G131041:H131042 G196577:H196578 G262113:H262114 G327649:H327650 G393185:H393186 G458721:H458722 G524257:H524258 G589793:H589794 G655329:H655330 G720865:H720866 G786401:H786402 G851937:H851938 G917473:H917474 G983009:H983010 J65505:K65506 J131041:K131042 J196577:K196578 J262113:K262114 J327649:K327650 J393185:K393186 J458721:K458722 J524257:K524258 J589793:K589794 J655329:K655330 J720865:K720866 J786401:K786402 J851937:K851938 J917473:K917474 J983009:K983010 G65511:H65512 G131047:H131048 G196583:H196584 G262119:H262120 G327655:H327656 G393191:H393192 G458727:H458728 G524263:H524264 G589799:H589800 G655335:H655336 G720871:H720872 G786407:H786408 G851943:H851944 G917479:H917480 G983015:H983016 M196583:N196584 M262119:N262120 M327655:N327656 M393191:N393192 M458727:N458728 M524263:N524264 M589799:N589800 M655335:N655336 M720871:N720872 M786407:N786408 M851943:N851944 M917479:N917480 M983015:N983016 M65505:N65506 M131041:N131042 M196577:N196578 M262113:N262114 M327649:N327650 M393185:N393186 M458721:N458722 M524257:N524258 M589793:N589794 M655329:N655330 M720865:N720866 M786401:N786402 M851937:N851938 M917473:N917474 M983009:N983010 M65511:N65512 S131047:T131048 S196583:T196584 S262119:T262120 S327655:T327656 S393191:T393192 S458727:T458728 S524263:T524264 S589799:T589800 S655335:T655336 S720871:T720872 S786407:T786408 S851943:T851944 S917479:T917480 S983015:T983016 S65505:T65506 S131041:T131042 S196577:T196578 S262113:T262114 S327649:T327650 S393185:T393186 S458721:T458722 S524257:T524258 S589793:T589794 S655329:T655330 S720865:T720866 S786401:T786402 S851937:T851938 S917473:T917474 S983009:T983010 S65511:T65512 M131047:N131048 P196583:Q196584 P262119:Q262120 P327655:Q327656 P393191:Q393192 P458727:Q458728 P524263:Q524264 P589799:Q589800 P655335:Q655336 P720871:Q720872 P786407:Q786408 P851943:Q851944 P917479:Q917480 P983015:Q983016 P65505:Q65506 P131041:Q131042 P196577:Q196578 P262113:Q262114 P327649:Q327650 P393185:Q393186 P458721:Q458722 P524257:Q524258 P589793:Q589794 P655329:Q655330 P720865:Q720866 P786401:Q786402 P851937:Q851938 P917473:Q917474 P983009:Q983010 P65511:Q65512 P131047:Q131048" xr:uid="{00000000-0002-0000-1000-000000000000}"/>
    <dataValidation allowBlank="1" showErrorMessage="1" sqref="B1:L1" xr:uid="{00000000-0002-0000-1000-000001000000}"/>
    <dataValidation allowBlank="1" showErrorMessage="1" prompt="Sólo para Instituciones PRIVADAS." sqref="F7:T10" xr:uid="{00000000-0002-0000-1000-000002000000}"/>
  </dataValidations>
  <printOptions horizontalCentered="1"/>
  <pageMargins left="0.39370078740157483" right="0.39370078740157483" top="0.59055118110236227" bottom="0.43307086614173229" header="0.31496062992125984" footer="0.19685039370078741"/>
  <pageSetup scale="79" orientation="landscape" r:id="rId1"/>
  <headerFooter>
    <oddHeader>&amp;L&amp;G</oddHeader>
    <oddFooter>&amp;R&amp;"Carlito,Negrita"Académica Nocturna&amp;"Carlito,Normal",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9" id="{80C550BE-0DB2-458C-B444-983BEC8D6198}">
            <xm:f>LEN(TRIM('Cuadro 13'!R13))&gt;0</xm:f>
            <x14:dxf>
              <border>
                <left style="dashDotDot">
                  <color rgb="FFFF0000"/>
                </left>
                <right style="dashDotDot">
                  <color rgb="FFFF0000"/>
                </right>
                <top style="dashDotDot">
                  <color rgb="FFFF0000"/>
                </top>
                <bottom style="dashDotDot">
                  <color rgb="FFFF0000"/>
                </bottom>
                <vertical/>
                <horizontal/>
              </border>
            </x14:dxf>
          </x14:cfRule>
          <xm:sqref>R14:T14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Z35"/>
  <sheetViews>
    <sheetView showGridLines="0" zoomScale="95" zoomScaleNormal="95" zoomScaleSheetLayoutView="100" workbookViewId="0"/>
  </sheetViews>
  <sheetFormatPr defaultColWidth="48.28515625" defaultRowHeight="15"/>
  <cols>
    <col min="1" max="1" width="6.28515625" style="27" customWidth="1"/>
    <col min="2" max="2" width="102.85546875" style="8" customWidth="1"/>
    <col min="3" max="4" width="5.7109375" style="8" customWidth="1"/>
    <col min="5" max="7" width="10.5703125" style="8" customWidth="1"/>
    <col min="8" max="11" width="10.7109375" style="10" customWidth="1"/>
    <col min="12" max="245" width="48.28515625" style="8"/>
    <col min="246" max="246" width="25.28515625" style="8" customWidth="1"/>
    <col min="247" max="247" width="88.28515625" style="8" customWidth="1"/>
    <col min="248" max="250" width="12.28515625" style="8" customWidth="1"/>
    <col min="251" max="501" width="48.28515625" style="8"/>
    <col min="502" max="502" width="25.28515625" style="8" customWidth="1"/>
    <col min="503" max="503" width="88.28515625" style="8" customWidth="1"/>
    <col min="504" max="506" width="12.28515625" style="8" customWidth="1"/>
    <col min="507" max="757" width="48.28515625" style="8"/>
    <col min="758" max="758" width="25.28515625" style="8" customWidth="1"/>
    <col min="759" max="759" width="88.28515625" style="8" customWidth="1"/>
    <col min="760" max="762" width="12.28515625" style="8" customWidth="1"/>
    <col min="763" max="1013" width="48.28515625" style="8"/>
    <col min="1014" max="1014" width="25.28515625" style="8" customWidth="1"/>
    <col min="1015" max="1015" width="88.28515625" style="8" customWidth="1"/>
    <col min="1016" max="1018" width="12.28515625" style="8" customWidth="1"/>
    <col min="1019" max="1269" width="48.28515625" style="8"/>
    <col min="1270" max="1270" width="25.28515625" style="8" customWidth="1"/>
    <col min="1271" max="1271" width="88.28515625" style="8" customWidth="1"/>
    <col min="1272" max="1274" width="12.28515625" style="8" customWidth="1"/>
    <col min="1275" max="1525" width="48.28515625" style="8"/>
    <col min="1526" max="1526" width="25.28515625" style="8" customWidth="1"/>
    <col min="1527" max="1527" width="88.28515625" style="8" customWidth="1"/>
    <col min="1528" max="1530" width="12.28515625" style="8" customWidth="1"/>
    <col min="1531" max="1781" width="48.28515625" style="8"/>
    <col min="1782" max="1782" width="25.28515625" style="8" customWidth="1"/>
    <col min="1783" max="1783" width="88.28515625" style="8" customWidth="1"/>
    <col min="1784" max="1786" width="12.28515625" style="8" customWidth="1"/>
    <col min="1787" max="2037" width="48.28515625" style="8"/>
    <col min="2038" max="2038" width="25.28515625" style="8" customWidth="1"/>
    <col min="2039" max="2039" width="88.28515625" style="8" customWidth="1"/>
    <col min="2040" max="2042" width="12.28515625" style="8" customWidth="1"/>
    <col min="2043" max="2293" width="48.28515625" style="8"/>
    <col min="2294" max="2294" width="25.28515625" style="8" customWidth="1"/>
    <col min="2295" max="2295" width="88.28515625" style="8" customWidth="1"/>
    <col min="2296" max="2298" width="12.28515625" style="8" customWidth="1"/>
    <col min="2299" max="2549" width="48.28515625" style="8"/>
    <col min="2550" max="2550" width="25.28515625" style="8" customWidth="1"/>
    <col min="2551" max="2551" width="88.28515625" style="8" customWidth="1"/>
    <col min="2552" max="2554" width="12.28515625" style="8" customWidth="1"/>
    <col min="2555" max="2805" width="48.28515625" style="8"/>
    <col min="2806" max="2806" width="25.28515625" style="8" customWidth="1"/>
    <col min="2807" max="2807" width="88.28515625" style="8" customWidth="1"/>
    <col min="2808" max="2810" width="12.28515625" style="8" customWidth="1"/>
    <col min="2811" max="3061" width="48.28515625" style="8"/>
    <col min="3062" max="3062" width="25.28515625" style="8" customWidth="1"/>
    <col min="3063" max="3063" width="88.28515625" style="8" customWidth="1"/>
    <col min="3064" max="3066" width="12.28515625" style="8" customWidth="1"/>
    <col min="3067" max="3317" width="48.28515625" style="8"/>
    <col min="3318" max="3318" width="25.28515625" style="8" customWidth="1"/>
    <col min="3319" max="3319" width="88.28515625" style="8" customWidth="1"/>
    <col min="3320" max="3322" width="12.28515625" style="8" customWidth="1"/>
    <col min="3323" max="3573" width="48.28515625" style="8"/>
    <col min="3574" max="3574" width="25.28515625" style="8" customWidth="1"/>
    <col min="3575" max="3575" width="88.28515625" style="8" customWidth="1"/>
    <col min="3576" max="3578" width="12.28515625" style="8" customWidth="1"/>
    <col min="3579" max="3829" width="48.28515625" style="8"/>
    <col min="3830" max="3830" width="25.28515625" style="8" customWidth="1"/>
    <col min="3831" max="3831" width="88.28515625" style="8" customWidth="1"/>
    <col min="3832" max="3834" width="12.28515625" style="8" customWidth="1"/>
    <col min="3835" max="4085" width="48.28515625" style="8"/>
    <col min="4086" max="4086" width="25.28515625" style="8" customWidth="1"/>
    <col min="4087" max="4087" width="88.28515625" style="8" customWidth="1"/>
    <col min="4088" max="4090" width="12.28515625" style="8" customWidth="1"/>
    <col min="4091" max="4341" width="48.28515625" style="8"/>
    <col min="4342" max="4342" width="25.28515625" style="8" customWidth="1"/>
    <col min="4343" max="4343" width="88.28515625" style="8" customWidth="1"/>
    <col min="4344" max="4346" width="12.28515625" style="8" customWidth="1"/>
    <col min="4347" max="4597" width="48.28515625" style="8"/>
    <col min="4598" max="4598" width="25.28515625" style="8" customWidth="1"/>
    <col min="4599" max="4599" width="88.28515625" style="8" customWidth="1"/>
    <col min="4600" max="4602" width="12.28515625" style="8" customWidth="1"/>
    <col min="4603" max="4853" width="48.28515625" style="8"/>
    <col min="4854" max="4854" width="25.28515625" style="8" customWidth="1"/>
    <col min="4855" max="4855" width="88.28515625" style="8" customWidth="1"/>
    <col min="4856" max="4858" width="12.28515625" style="8" customWidth="1"/>
    <col min="4859" max="5109" width="48.28515625" style="8"/>
    <col min="5110" max="5110" width="25.28515625" style="8" customWidth="1"/>
    <col min="5111" max="5111" width="88.28515625" style="8" customWidth="1"/>
    <col min="5112" max="5114" width="12.28515625" style="8" customWidth="1"/>
    <col min="5115" max="5365" width="48.28515625" style="8"/>
    <col min="5366" max="5366" width="25.28515625" style="8" customWidth="1"/>
    <col min="5367" max="5367" width="88.28515625" style="8" customWidth="1"/>
    <col min="5368" max="5370" width="12.28515625" style="8" customWidth="1"/>
    <col min="5371" max="5621" width="48.28515625" style="8"/>
    <col min="5622" max="5622" width="25.28515625" style="8" customWidth="1"/>
    <col min="5623" max="5623" width="88.28515625" style="8" customWidth="1"/>
    <col min="5624" max="5626" width="12.28515625" style="8" customWidth="1"/>
    <col min="5627" max="5877" width="48.28515625" style="8"/>
    <col min="5878" max="5878" width="25.28515625" style="8" customWidth="1"/>
    <col min="5879" max="5879" width="88.28515625" style="8" customWidth="1"/>
    <col min="5880" max="5882" width="12.28515625" style="8" customWidth="1"/>
    <col min="5883" max="6133" width="48.28515625" style="8"/>
    <col min="6134" max="6134" width="25.28515625" style="8" customWidth="1"/>
    <col min="6135" max="6135" width="88.28515625" style="8" customWidth="1"/>
    <col min="6136" max="6138" width="12.28515625" style="8" customWidth="1"/>
    <col min="6139" max="6389" width="48.28515625" style="8"/>
    <col min="6390" max="6390" width="25.28515625" style="8" customWidth="1"/>
    <col min="6391" max="6391" width="88.28515625" style="8" customWidth="1"/>
    <col min="6392" max="6394" width="12.28515625" style="8" customWidth="1"/>
    <col min="6395" max="6645" width="48.28515625" style="8"/>
    <col min="6646" max="6646" width="25.28515625" style="8" customWidth="1"/>
    <col min="6647" max="6647" width="88.28515625" style="8" customWidth="1"/>
    <col min="6648" max="6650" width="12.28515625" style="8" customWidth="1"/>
    <col min="6651" max="6901" width="48.28515625" style="8"/>
    <col min="6902" max="6902" width="25.28515625" style="8" customWidth="1"/>
    <col min="6903" max="6903" width="88.28515625" style="8" customWidth="1"/>
    <col min="6904" max="6906" width="12.28515625" style="8" customWidth="1"/>
    <col min="6907" max="7157" width="48.28515625" style="8"/>
    <col min="7158" max="7158" width="25.28515625" style="8" customWidth="1"/>
    <col min="7159" max="7159" width="88.28515625" style="8" customWidth="1"/>
    <col min="7160" max="7162" width="12.28515625" style="8" customWidth="1"/>
    <col min="7163" max="7413" width="48.28515625" style="8"/>
    <col min="7414" max="7414" width="25.28515625" style="8" customWidth="1"/>
    <col min="7415" max="7415" width="88.28515625" style="8" customWidth="1"/>
    <col min="7416" max="7418" width="12.28515625" style="8" customWidth="1"/>
    <col min="7419" max="7669" width="48.28515625" style="8"/>
    <col min="7670" max="7670" width="25.28515625" style="8" customWidth="1"/>
    <col min="7671" max="7671" width="88.28515625" style="8" customWidth="1"/>
    <col min="7672" max="7674" width="12.28515625" style="8" customWidth="1"/>
    <col min="7675" max="7925" width="48.28515625" style="8"/>
    <col min="7926" max="7926" width="25.28515625" style="8" customWidth="1"/>
    <col min="7927" max="7927" width="88.28515625" style="8" customWidth="1"/>
    <col min="7928" max="7930" width="12.28515625" style="8" customWidth="1"/>
    <col min="7931" max="8181" width="48.28515625" style="8"/>
    <col min="8182" max="8182" width="25.28515625" style="8" customWidth="1"/>
    <col min="8183" max="8183" width="88.28515625" style="8" customWidth="1"/>
    <col min="8184" max="8186" width="12.28515625" style="8" customWidth="1"/>
    <col min="8187" max="8437" width="48.28515625" style="8"/>
    <col min="8438" max="8438" width="25.28515625" style="8" customWidth="1"/>
    <col min="8439" max="8439" width="88.28515625" style="8" customWidth="1"/>
    <col min="8440" max="8442" width="12.28515625" style="8" customWidth="1"/>
    <col min="8443" max="8693" width="48.28515625" style="8"/>
    <col min="8694" max="8694" width="25.28515625" style="8" customWidth="1"/>
    <col min="8695" max="8695" width="88.28515625" style="8" customWidth="1"/>
    <col min="8696" max="8698" width="12.28515625" style="8" customWidth="1"/>
    <col min="8699" max="8949" width="48.28515625" style="8"/>
    <col min="8950" max="8950" width="25.28515625" style="8" customWidth="1"/>
    <col min="8951" max="8951" width="88.28515625" style="8" customWidth="1"/>
    <col min="8952" max="8954" width="12.28515625" style="8" customWidth="1"/>
    <col min="8955" max="9205" width="48.28515625" style="8"/>
    <col min="9206" max="9206" width="25.28515625" style="8" customWidth="1"/>
    <col min="9207" max="9207" width="88.28515625" style="8" customWidth="1"/>
    <col min="9208" max="9210" width="12.28515625" style="8" customWidth="1"/>
    <col min="9211" max="9461" width="48.28515625" style="8"/>
    <col min="9462" max="9462" width="25.28515625" style="8" customWidth="1"/>
    <col min="9463" max="9463" width="88.28515625" style="8" customWidth="1"/>
    <col min="9464" max="9466" width="12.28515625" style="8" customWidth="1"/>
    <col min="9467" max="9717" width="48.28515625" style="8"/>
    <col min="9718" max="9718" width="25.28515625" style="8" customWidth="1"/>
    <col min="9719" max="9719" width="88.28515625" style="8" customWidth="1"/>
    <col min="9720" max="9722" width="12.28515625" style="8" customWidth="1"/>
    <col min="9723" max="9973" width="48.28515625" style="8"/>
    <col min="9974" max="9974" width="25.28515625" style="8" customWidth="1"/>
    <col min="9975" max="9975" width="88.28515625" style="8" customWidth="1"/>
    <col min="9976" max="9978" width="12.28515625" style="8" customWidth="1"/>
    <col min="9979" max="10229" width="48.28515625" style="8"/>
    <col min="10230" max="10230" width="25.28515625" style="8" customWidth="1"/>
    <col min="10231" max="10231" width="88.28515625" style="8" customWidth="1"/>
    <col min="10232" max="10234" width="12.28515625" style="8" customWidth="1"/>
    <col min="10235" max="10485" width="48.28515625" style="8"/>
    <col min="10486" max="10486" width="25.28515625" style="8" customWidth="1"/>
    <col min="10487" max="10487" width="88.28515625" style="8" customWidth="1"/>
    <col min="10488" max="10490" width="12.28515625" style="8" customWidth="1"/>
    <col min="10491" max="10741" width="48.28515625" style="8"/>
    <col min="10742" max="10742" width="25.28515625" style="8" customWidth="1"/>
    <col min="10743" max="10743" width="88.28515625" style="8" customWidth="1"/>
    <col min="10744" max="10746" width="12.28515625" style="8" customWidth="1"/>
    <col min="10747" max="10997" width="48.28515625" style="8"/>
    <col min="10998" max="10998" width="25.28515625" style="8" customWidth="1"/>
    <col min="10999" max="10999" width="88.28515625" style="8" customWidth="1"/>
    <col min="11000" max="11002" width="12.28515625" style="8" customWidth="1"/>
    <col min="11003" max="11253" width="48.28515625" style="8"/>
    <col min="11254" max="11254" width="25.28515625" style="8" customWidth="1"/>
    <col min="11255" max="11255" width="88.28515625" style="8" customWidth="1"/>
    <col min="11256" max="11258" width="12.28515625" style="8" customWidth="1"/>
    <col min="11259" max="11509" width="48.28515625" style="8"/>
    <col min="11510" max="11510" width="25.28515625" style="8" customWidth="1"/>
    <col min="11511" max="11511" width="88.28515625" style="8" customWidth="1"/>
    <col min="11512" max="11514" width="12.28515625" style="8" customWidth="1"/>
    <col min="11515" max="11765" width="48.28515625" style="8"/>
    <col min="11766" max="11766" width="25.28515625" style="8" customWidth="1"/>
    <col min="11767" max="11767" width="88.28515625" style="8" customWidth="1"/>
    <col min="11768" max="11770" width="12.28515625" style="8" customWidth="1"/>
    <col min="11771" max="12021" width="48.28515625" style="8"/>
    <col min="12022" max="12022" width="25.28515625" style="8" customWidth="1"/>
    <col min="12023" max="12023" width="88.28515625" style="8" customWidth="1"/>
    <col min="12024" max="12026" width="12.28515625" style="8" customWidth="1"/>
    <col min="12027" max="12277" width="48.28515625" style="8"/>
    <col min="12278" max="12278" width="25.28515625" style="8" customWidth="1"/>
    <col min="12279" max="12279" width="88.28515625" style="8" customWidth="1"/>
    <col min="12280" max="12282" width="12.28515625" style="8" customWidth="1"/>
    <col min="12283" max="12533" width="48.28515625" style="8"/>
    <col min="12534" max="12534" width="25.28515625" style="8" customWidth="1"/>
    <col min="12535" max="12535" width="88.28515625" style="8" customWidth="1"/>
    <col min="12536" max="12538" width="12.28515625" style="8" customWidth="1"/>
    <col min="12539" max="12789" width="48.28515625" style="8"/>
    <col min="12790" max="12790" width="25.28515625" style="8" customWidth="1"/>
    <col min="12791" max="12791" width="88.28515625" style="8" customWidth="1"/>
    <col min="12792" max="12794" width="12.28515625" style="8" customWidth="1"/>
    <col min="12795" max="13045" width="48.28515625" style="8"/>
    <col min="13046" max="13046" width="25.28515625" style="8" customWidth="1"/>
    <col min="13047" max="13047" width="88.28515625" style="8" customWidth="1"/>
    <col min="13048" max="13050" width="12.28515625" style="8" customWidth="1"/>
    <col min="13051" max="13301" width="48.28515625" style="8"/>
    <col min="13302" max="13302" width="25.28515625" style="8" customWidth="1"/>
    <col min="13303" max="13303" width="88.28515625" style="8" customWidth="1"/>
    <col min="13304" max="13306" width="12.28515625" style="8" customWidth="1"/>
    <col min="13307" max="13557" width="48.28515625" style="8"/>
    <col min="13558" max="13558" width="25.28515625" style="8" customWidth="1"/>
    <col min="13559" max="13559" width="88.28515625" style="8" customWidth="1"/>
    <col min="13560" max="13562" width="12.28515625" style="8" customWidth="1"/>
    <col min="13563" max="13813" width="48.28515625" style="8"/>
    <col min="13814" max="13814" width="25.28515625" style="8" customWidth="1"/>
    <col min="13815" max="13815" width="88.28515625" style="8" customWidth="1"/>
    <col min="13816" max="13818" width="12.28515625" style="8" customWidth="1"/>
    <col min="13819" max="14069" width="48.28515625" style="8"/>
    <col min="14070" max="14070" width="25.28515625" style="8" customWidth="1"/>
    <col min="14071" max="14071" width="88.28515625" style="8" customWidth="1"/>
    <col min="14072" max="14074" width="12.28515625" style="8" customWidth="1"/>
    <col min="14075" max="14325" width="48.28515625" style="8"/>
    <col min="14326" max="14326" width="25.28515625" style="8" customWidth="1"/>
    <col min="14327" max="14327" width="88.28515625" style="8" customWidth="1"/>
    <col min="14328" max="14330" width="12.28515625" style="8" customWidth="1"/>
    <col min="14331" max="14581" width="48.28515625" style="8"/>
    <col min="14582" max="14582" width="25.28515625" style="8" customWidth="1"/>
    <col min="14583" max="14583" width="88.28515625" style="8" customWidth="1"/>
    <col min="14584" max="14586" width="12.28515625" style="8" customWidth="1"/>
    <col min="14587" max="14837" width="48.28515625" style="8"/>
    <col min="14838" max="14838" width="25.28515625" style="8" customWidth="1"/>
    <col min="14839" max="14839" width="88.28515625" style="8" customWidth="1"/>
    <col min="14840" max="14842" width="12.28515625" style="8" customWidth="1"/>
    <col min="14843" max="15093" width="48.28515625" style="8"/>
    <col min="15094" max="15094" width="25.28515625" style="8" customWidth="1"/>
    <col min="15095" max="15095" width="88.28515625" style="8" customWidth="1"/>
    <col min="15096" max="15098" width="12.28515625" style="8" customWidth="1"/>
    <col min="15099" max="15349" width="48.28515625" style="8"/>
    <col min="15350" max="15350" width="25.28515625" style="8" customWidth="1"/>
    <col min="15351" max="15351" width="88.28515625" style="8" customWidth="1"/>
    <col min="15352" max="15354" width="12.28515625" style="8" customWidth="1"/>
    <col min="15355" max="15605" width="48.28515625" style="8"/>
    <col min="15606" max="15606" width="25.28515625" style="8" customWidth="1"/>
    <col min="15607" max="15607" width="88.28515625" style="8" customWidth="1"/>
    <col min="15608" max="15610" width="12.28515625" style="8" customWidth="1"/>
    <col min="15611" max="15861" width="48.28515625" style="8"/>
    <col min="15862" max="15862" width="25.28515625" style="8" customWidth="1"/>
    <col min="15863" max="15863" width="88.28515625" style="8" customWidth="1"/>
    <col min="15864" max="15866" width="12.28515625" style="8" customWidth="1"/>
    <col min="15867" max="16117" width="48.28515625" style="8"/>
    <col min="16118" max="16118" width="25.28515625" style="8" customWidth="1"/>
    <col min="16119" max="16119" width="88.28515625" style="8" customWidth="1"/>
    <col min="16120" max="16122" width="12.28515625" style="8" customWidth="1"/>
    <col min="16123" max="16384" width="48.28515625" style="8"/>
  </cols>
  <sheetData>
    <row r="1" spans="1:26" ht="18.75">
      <c r="A1" s="434">
        <v>1</v>
      </c>
      <c r="B1" s="28" t="s">
        <v>1369</v>
      </c>
    </row>
    <row r="2" spans="1:26" ht="18" customHeight="1">
      <c r="A2" s="434">
        <v>2</v>
      </c>
      <c r="B2" s="29" t="s">
        <v>1370</v>
      </c>
      <c r="C2" s="30"/>
      <c r="D2" s="30"/>
      <c r="E2" s="30"/>
      <c r="F2" s="30"/>
      <c r="G2" s="30"/>
    </row>
    <row r="3" spans="1:26" ht="18.75">
      <c r="A3" s="434">
        <v>3</v>
      </c>
      <c r="B3" s="29" t="s">
        <v>1371</v>
      </c>
      <c r="C3" s="30"/>
      <c r="D3" s="30"/>
      <c r="E3" s="30"/>
      <c r="F3" s="30"/>
      <c r="G3" s="30"/>
    </row>
    <row r="4" spans="1:26" ht="20.25" customHeight="1">
      <c r="A4" s="434">
        <v>4</v>
      </c>
      <c r="B4" s="31" t="s">
        <v>1367</v>
      </c>
      <c r="C4" s="32"/>
      <c r="D4" s="32"/>
      <c r="E4" s="32"/>
      <c r="F4" s="32"/>
      <c r="G4" s="32"/>
    </row>
    <row r="5" spans="1:26" ht="19.5" thickBot="1">
      <c r="A5" s="434">
        <v>5</v>
      </c>
      <c r="B5" s="433" t="s">
        <v>1104</v>
      </c>
      <c r="C5" s="230"/>
      <c r="D5" s="230"/>
      <c r="E5" s="230"/>
      <c r="F5" s="230"/>
      <c r="G5" s="230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s="37" customFormat="1" ht="47.25" customHeight="1" thickTop="1" thickBot="1">
      <c r="A6" s="434">
        <v>6</v>
      </c>
      <c r="B6" s="603" t="s">
        <v>1372</v>
      </c>
      <c r="C6" s="603"/>
      <c r="D6" s="604"/>
      <c r="E6" s="34" t="s">
        <v>1106</v>
      </c>
      <c r="F6" s="35" t="s">
        <v>1112</v>
      </c>
      <c r="G6" s="36" t="s">
        <v>1113</v>
      </c>
      <c r="H6" s="22"/>
      <c r="I6" s="22"/>
      <c r="J6" s="22"/>
      <c r="K6" s="22"/>
    </row>
    <row r="7" spans="1:26" ht="21" customHeight="1" thickTop="1">
      <c r="A7" s="434">
        <v>7</v>
      </c>
      <c r="B7" s="38" t="s">
        <v>1373</v>
      </c>
      <c r="C7" s="39" t="str">
        <f>IF(OR('Cuadro 15'!F7&gt;'Cuadro 14'!$D$7),"***","")</f>
        <v/>
      </c>
      <c r="D7" s="40" t="str">
        <f>IF(OR('Cuadro 15'!G7&gt;'Cuadro 14'!$E$7),"xx","")</f>
        <v/>
      </c>
      <c r="E7" s="41">
        <f>+F7+G7</f>
        <v>0</v>
      </c>
      <c r="F7" s="347"/>
      <c r="G7" s="348"/>
    </row>
    <row r="8" spans="1:26" ht="21" customHeight="1">
      <c r="A8" s="434">
        <v>8</v>
      </c>
      <c r="B8" s="38" t="s">
        <v>1374</v>
      </c>
      <c r="C8" s="42" t="str">
        <f>IF(OR('Cuadro 15'!F8&gt;'Cuadro 14'!$D$7),"***","")</f>
        <v/>
      </c>
      <c r="D8" s="43" t="str">
        <f>IF(OR('Cuadro 15'!G8&gt;'Cuadro 14'!$E$7),"xx","")</f>
        <v/>
      </c>
      <c r="E8" s="44">
        <f t="shared" ref="E8:E23" si="0">+F8+G8</f>
        <v>0</v>
      </c>
      <c r="F8" s="349"/>
      <c r="G8" s="350"/>
      <c r="H8" s="22"/>
    </row>
    <row r="9" spans="1:26" ht="21" customHeight="1">
      <c r="A9" s="434">
        <v>9</v>
      </c>
      <c r="B9" s="38" t="s">
        <v>1375</v>
      </c>
      <c r="C9" s="42" t="str">
        <f>IF(OR('Cuadro 15'!F9&gt;'Cuadro 14'!$D$7),"***","")</f>
        <v/>
      </c>
      <c r="D9" s="43" t="str">
        <f>IF(OR('Cuadro 15'!G9&gt;'Cuadro 14'!$E$7),"xx","")</f>
        <v/>
      </c>
      <c r="E9" s="44">
        <f t="shared" si="0"/>
        <v>0</v>
      </c>
      <c r="F9" s="349"/>
      <c r="G9" s="350"/>
    </row>
    <row r="10" spans="1:26" ht="21" customHeight="1">
      <c r="A10" s="434">
        <v>10</v>
      </c>
      <c r="B10" s="38" t="s">
        <v>1376</v>
      </c>
      <c r="C10" s="42" t="str">
        <f>IF(OR('Cuadro 15'!F10&gt;'Cuadro 14'!$D$7),"***","")</f>
        <v/>
      </c>
      <c r="D10" s="43" t="str">
        <f>IF(OR('Cuadro 15'!G10&gt;'Cuadro 14'!$E$7),"xx","")</f>
        <v/>
      </c>
      <c r="E10" s="44">
        <f t="shared" si="0"/>
        <v>0</v>
      </c>
      <c r="F10" s="349"/>
      <c r="G10" s="350"/>
    </row>
    <row r="11" spans="1:26" ht="21" customHeight="1">
      <c r="A11" s="434">
        <v>11</v>
      </c>
      <c r="B11" s="38" t="s">
        <v>1377</v>
      </c>
      <c r="C11" s="42" t="str">
        <f>IF(OR('Cuadro 15'!F11&gt;'Cuadro 14'!$D$7),"***","")</f>
        <v/>
      </c>
      <c r="D11" s="43" t="str">
        <f>IF(OR('Cuadro 15'!G11&gt;'Cuadro 14'!$E$7),"xx","")</f>
        <v/>
      </c>
      <c r="E11" s="44">
        <f t="shared" si="0"/>
        <v>0</v>
      </c>
      <c r="F11" s="349"/>
      <c r="G11" s="350"/>
    </row>
    <row r="12" spans="1:26" ht="21" customHeight="1">
      <c r="A12" s="434">
        <v>12</v>
      </c>
      <c r="B12" s="38" t="s">
        <v>1378</v>
      </c>
      <c r="C12" s="42" t="str">
        <f>IF(OR('Cuadro 15'!F12&gt;'Cuadro 14'!$D$7),"***","")</f>
        <v/>
      </c>
      <c r="D12" s="43" t="str">
        <f>IF(OR('Cuadro 15'!G12&gt;'Cuadro 14'!$E$7),"xx","")</f>
        <v/>
      </c>
      <c r="E12" s="44">
        <f t="shared" si="0"/>
        <v>0</v>
      </c>
      <c r="F12" s="349"/>
      <c r="G12" s="350"/>
    </row>
    <row r="13" spans="1:26" ht="21" customHeight="1">
      <c r="A13" s="434">
        <v>13</v>
      </c>
      <c r="B13" s="38" t="s">
        <v>1379</v>
      </c>
      <c r="C13" s="42" t="str">
        <f>IF(OR('Cuadro 15'!F13&gt;'Cuadro 14'!$D$7),"***","")</f>
        <v/>
      </c>
      <c r="D13" s="43" t="str">
        <f>IF(OR('Cuadro 15'!G13&gt;'Cuadro 14'!$E$7),"xx","")</f>
        <v/>
      </c>
      <c r="E13" s="44">
        <f t="shared" ref="E13:E14" si="1">+F13+G13</f>
        <v>0</v>
      </c>
      <c r="F13" s="349"/>
      <c r="G13" s="350"/>
    </row>
    <row r="14" spans="1:26" ht="21" customHeight="1">
      <c r="A14" s="434">
        <v>14</v>
      </c>
      <c r="B14" s="38" t="s">
        <v>1380</v>
      </c>
      <c r="C14" s="42" t="str">
        <f>IF(OR('Cuadro 15'!F14&gt;'Cuadro 14'!$D$7),"***","")</f>
        <v/>
      </c>
      <c r="D14" s="43" t="str">
        <f>IF(OR('Cuadro 15'!G14&gt;'Cuadro 14'!$E$7),"xx","")</f>
        <v/>
      </c>
      <c r="E14" s="44">
        <f t="shared" si="1"/>
        <v>0</v>
      </c>
      <c r="F14" s="349"/>
      <c r="G14" s="350"/>
    </row>
    <row r="15" spans="1:26" ht="21" customHeight="1">
      <c r="A15" s="434">
        <v>15</v>
      </c>
      <c r="B15" s="38" t="s">
        <v>1381</v>
      </c>
      <c r="C15" s="42" t="str">
        <f>IF(OR('Cuadro 15'!F15&gt;'Cuadro 14'!$D$7),"***","")</f>
        <v/>
      </c>
      <c r="D15" s="43" t="str">
        <f>IF(OR('Cuadro 15'!G15&gt;'Cuadro 14'!$E$7),"xx","")</f>
        <v/>
      </c>
      <c r="E15" s="44">
        <f t="shared" si="0"/>
        <v>0</v>
      </c>
      <c r="F15" s="349"/>
      <c r="G15" s="350"/>
    </row>
    <row r="16" spans="1:26" ht="21" customHeight="1">
      <c r="A16" s="434">
        <v>16</v>
      </c>
      <c r="B16" s="38" t="s">
        <v>1382</v>
      </c>
      <c r="C16" s="42" t="str">
        <f>IF(OR('Cuadro 15'!F16&gt;'Cuadro 14'!$D$7),"***","")</f>
        <v/>
      </c>
      <c r="D16" s="43" t="str">
        <f>IF(OR('Cuadro 15'!G16&gt;'Cuadro 14'!$E$7),"xx","")</f>
        <v/>
      </c>
      <c r="E16" s="44">
        <f t="shared" si="0"/>
        <v>0</v>
      </c>
      <c r="F16" s="349"/>
      <c r="G16" s="350"/>
    </row>
    <row r="17" spans="1:11" ht="21" customHeight="1">
      <c r="A17" s="434">
        <v>17</v>
      </c>
      <c r="B17" s="38" t="s">
        <v>1383</v>
      </c>
      <c r="C17" s="42" t="str">
        <f>IF(OR('Cuadro 15'!F17&gt;'Cuadro 14'!$D$7),"***","")</f>
        <v/>
      </c>
      <c r="D17" s="43" t="str">
        <f>IF(OR('Cuadro 15'!G17&gt;'Cuadro 14'!$E$7),"xx","")</f>
        <v/>
      </c>
      <c r="E17" s="44">
        <f t="shared" si="0"/>
        <v>0</v>
      </c>
      <c r="F17" s="349"/>
      <c r="G17" s="350"/>
    </row>
    <row r="18" spans="1:11" ht="21" customHeight="1">
      <c r="A18" s="434">
        <v>18</v>
      </c>
      <c r="B18" s="38" t="s">
        <v>1384</v>
      </c>
      <c r="C18" s="42" t="str">
        <f>IF(OR('Cuadro 15'!F18&gt;'Cuadro 14'!$D$7),"***","")</f>
        <v/>
      </c>
      <c r="D18" s="43" t="str">
        <f>IF(OR('Cuadro 15'!G18&gt;'Cuadro 14'!$E$7),"xx","")</f>
        <v/>
      </c>
      <c r="E18" s="44">
        <f t="shared" si="0"/>
        <v>0</v>
      </c>
      <c r="F18" s="349"/>
      <c r="G18" s="350"/>
    </row>
    <row r="19" spans="1:11" ht="21" customHeight="1">
      <c r="A19" s="434">
        <v>19</v>
      </c>
      <c r="B19" s="38" t="s">
        <v>1385</v>
      </c>
      <c r="C19" s="42" t="str">
        <f>IF(OR('Cuadro 15'!F19&gt;'Cuadro 14'!$D$7),"***","")</f>
        <v/>
      </c>
      <c r="D19" s="43" t="str">
        <f>IF(OR('Cuadro 15'!G19&gt;'Cuadro 14'!$E$7),"xx","")</f>
        <v/>
      </c>
      <c r="E19" s="44">
        <f t="shared" si="0"/>
        <v>0</v>
      </c>
      <c r="F19" s="349"/>
      <c r="G19" s="350"/>
    </row>
    <row r="20" spans="1:11" ht="21" customHeight="1">
      <c r="A20" s="434">
        <v>20</v>
      </c>
      <c r="B20" s="38" t="s">
        <v>1386</v>
      </c>
      <c r="C20" s="42" t="str">
        <f>IF(OR('Cuadro 15'!F20&gt;'Cuadro 14'!$D$7),"***","")</f>
        <v/>
      </c>
      <c r="D20" s="43" t="str">
        <f>IF(OR('Cuadro 15'!G20&gt;'Cuadro 14'!$E$7),"xx","")</f>
        <v/>
      </c>
      <c r="E20" s="44">
        <f t="shared" si="0"/>
        <v>0</v>
      </c>
      <c r="F20" s="349"/>
      <c r="G20" s="350"/>
    </row>
    <row r="21" spans="1:11" ht="21" customHeight="1">
      <c r="A21" s="434">
        <v>21</v>
      </c>
      <c r="B21" s="38" t="s">
        <v>1387</v>
      </c>
      <c r="C21" s="42"/>
      <c r="D21" s="43"/>
      <c r="E21" s="44">
        <f t="shared" si="0"/>
        <v>0</v>
      </c>
      <c r="F21" s="475">
        <f>+F22+F23</f>
        <v>0</v>
      </c>
      <c r="G21" s="476">
        <f>+G22+G23</f>
        <v>0</v>
      </c>
    </row>
    <row r="22" spans="1:11" ht="21" customHeight="1">
      <c r="A22" s="434">
        <v>22</v>
      </c>
      <c r="B22" s="344"/>
      <c r="C22" s="42" t="str">
        <f>IF(OR('Cuadro 15'!F22&gt;'Cuadro 14'!$D$7),"***","")</f>
        <v/>
      </c>
      <c r="D22" s="43" t="str">
        <f>IF(OR('Cuadro 15'!G22&gt;'Cuadro 14'!$E$7),"xx","")</f>
        <v/>
      </c>
      <c r="E22" s="45">
        <f t="shared" si="0"/>
        <v>0</v>
      </c>
      <c r="F22" s="345"/>
      <c r="G22" s="346"/>
      <c r="H22" s="46">
        <f>SUM(F7:F23)</f>
        <v>0</v>
      </c>
    </row>
    <row r="23" spans="1:11" ht="21" customHeight="1" thickBot="1">
      <c r="A23" s="434">
        <v>23</v>
      </c>
      <c r="B23" s="344"/>
      <c r="C23" s="42" t="str">
        <f>IF(OR('Cuadro 15'!F23&gt;'Cuadro 14'!$D$7),"***","")</f>
        <v/>
      </c>
      <c r="D23" s="43" t="str">
        <f>IF(OR('Cuadro 15'!G23&gt;'Cuadro 14'!$E$7),"xx","")</f>
        <v/>
      </c>
      <c r="E23" s="45">
        <f t="shared" si="0"/>
        <v>0</v>
      </c>
      <c r="F23" s="345"/>
      <c r="G23" s="346"/>
      <c r="H23" s="46">
        <f>SUM(G7:G23)</f>
        <v>0</v>
      </c>
    </row>
    <row r="24" spans="1:11" ht="29.25" customHeight="1" thickTop="1">
      <c r="A24" s="434">
        <v>24</v>
      </c>
      <c r="B24" s="605" t="s">
        <v>1388</v>
      </c>
      <c r="C24" s="605"/>
      <c r="D24" s="605"/>
      <c r="E24" s="605"/>
      <c r="F24" s="605"/>
      <c r="G24" s="605"/>
      <c r="H24" s="47"/>
      <c r="I24" s="48"/>
      <c r="J24" s="48"/>
      <c r="K24" s="48"/>
    </row>
    <row r="25" spans="1:11" ht="37.5" customHeight="1">
      <c r="A25" s="434">
        <v>25</v>
      </c>
      <c r="B25" s="495" t="str">
        <f>IF(AND('Cuadro 14'!D7&gt;0,H22=0),"En el Cuadro 14 indicó estudiantes HOMBRES que estudian y trabajan, debe registrarlos en este cuadro, según la actividad o actividades que realizan.","")</f>
        <v/>
      </c>
      <c r="C25" s="495"/>
      <c r="D25" s="495"/>
      <c r="E25" s="10"/>
      <c r="F25" s="49" t="str">
        <f>IF(AND(B25="",H22&lt;'Cuadro 14'!D7),"XXX","")</f>
        <v/>
      </c>
      <c r="G25" s="49" t="str">
        <f>IF(AND(B26="",H23&lt;'Cuadro 14'!E7),"XXX","")</f>
        <v/>
      </c>
    </row>
    <row r="26" spans="1:11" ht="37.5" customHeight="1">
      <c r="A26" s="434">
        <v>26</v>
      </c>
      <c r="B26" s="495" t="str">
        <f>IF(AND('Cuadro 14'!E7&gt;0,H23=0),"En el Cuadro 14 indicó estudiantes MUJERES que estudian y trabajan, debe registrarlos en este cuadro, según la actividad o actividades que realizan.","")</f>
        <v/>
      </c>
      <c r="C26" s="495"/>
      <c r="D26" s="495"/>
      <c r="E26" s="495" t="str">
        <f>IF(OR(F25="XXX",G25="XXX"),"Está desglosando menos estudiantes que los indicados en el Cuadro 14, ya sea Hombres o Mujeres, según se indica con XXX debajo de la respectiva columna.","")</f>
        <v/>
      </c>
      <c r="F26" s="495"/>
      <c r="G26" s="495"/>
    </row>
    <row r="27" spans="1:11" ht="37.5" customHeight="1">
      <c r="A27" s="434">
        <v>27</v>
      </c>
      <c r="B27" s="495" t="str">
        <f>IF(OR(C7="***",C8="***",C9="***",C10="***",C11="***",C12="***",C14="***",C15="***",C16="***",C17="***",C18="***",C19="***",C20="***",C13="***",C22="***",C23="***"),"*** = La cifra de hombres indicada, no puede ser mayor al total de hombres que estudian y trabajan reportados en el Cuadro 14.","")</f>
        <v/>
      </c>
      <c r="C27" s="495"/>
      <c r="D27" s="495"/>
      <c r="E27" s="495"/>
      <c r="F27" s="495"/>
      <c r="G27" s="495"/>
    </row>
    <row r="28" spans="1:11" ht="37.5" customHeight="1">
      <c r="A28" s="434">
        <v>28</v>
      </c>
      <c r="B28" s="495" t="str">
        <f>IF(OR(D7="xx",D8="xx",D9="xx",D10="xx",D11="xx",D12="xx",D14="xx",D15="xx",D16="xx",D17="xx",D18="xx",D19="xx",D20="xx",D13="xx",D22="xx",D23="xx"),"xx = La cifra de mujeres indicada, no puede ser mayor al total de mujeres que estudian y trabajan reportadas en el Cuadro 14.","")</f>
        <v/>
      </c>
      <c r="C28" s="495"/>
      <c r="D28" s="495"/>
      <c r="E28" s="495"/>
      <c r="F28" s="495"/>
      <c r="G28" s="495"/>
    </row>
    <row r="29" spans="1:11" ht="6.75" customHeight="1">
      <c r="A29" s="434">
        <v>29</v>
      </c>
      <c r="B29" s="50"/>
      <c r="C29" s="51"/>
      <c r="D29" s="50"/>
      <c r="E29" s="52"/>
      <c r="F29" s="52"/>
      <c r="G29" s="52"/>
    </row>
    <row r="30" spans="1:11" ht="18" customHeight="1">
      <c r="A30" s="434">
        <v>30</v>
      </c>
      <c r="B30" s="477" t="s">
        <v>1364</v>
      </c>
      <c r="C30" s="477"/>
      <c r="D30" s="477"/>
      <c r="E30" s="478"/>
      <c r="F30" s="479"/>
      <c r="G30" s="479"/>
    </row>
    <row r="31" spans="1:11" ht="21.75" customHeight="1">
      <c r="A31" s="434">
        <v>31</v>
      </c>
      <c r="B31" s="585"/>
      <c r="C31" s="586"/>
      <c r="D31" s="586"/>
      <c r="E31" s="497"/>
      <c r="F31" s="497"/>
      <c r="G31" s="498"/>
    </row>
    <row r="32" spans="1:11" ht="21.75" customHeight="1">
      <c r="B32" s="499"/>
      <c r="C32" s="500"/>
      <c r="D32" s="500"/>
      <c r="E32" s="500"/>
      <c r="F32" s="500"/>
      <c r="G32" s="501"/>
    </row>
    <row r="33" spans="2:7" ht="21.75" customHeight="1">
      <c r="B33" s="499"/>
      <c r="C33" s="500"/>
      <c r="D33" s="500"/>
      <c r="E33" s="500"/>
      <c r="F33" s="500"/>
      <c r="G33" s="501"/>
    </row>
    <row r="34" spans="2:7" ht="21.75" customHeight="1">
      <c r="B34" s="502"/>
      <c r="C34" s="503"/>
      <c r="D34" s="503"/>
      <c r="E34" s="503"/>
      <c r="F34" s="503"/>
      <c r="G34" s="504"/>
    </row>
    <row r="35" spans="2:7">
      <c r="F35" s="56"/>
      <c r="G35" s="56"/>
    </row>
  </sheetData>
  <sheetProtection algorithmName="SHA-512" hashValue="sPTVKmEtkJxsrfqXH2srlYLx8QA+UCdCvwFaNOE6+IenjlpDApMYNP0gg9M2V6Ci9dvQxxbO3Z645/y8mVQDYg==" saltValue="aM5W6atIpTEEkqg4gBujjA==" spinCount="100000" sheet="1" objects="1" scenarios="1"/>
  <mergeCells count="8">
    <mergeCell ref="B31:G34"/>
    <mergeCell ref="B6:D6"/>
    <mergeCell ref="B25:D25"/>
    <mergeCell ref="B26:D26"/>
    <mergeCell ref="E26:G28"/>
    <mergeCell ref="B27:D27"/>
    <mergeCell ref="B28:D28"/>
    <mergeCell ref="B24:G24"/>
  </mergeCells>
  <conditionalFormatting sqref="B25:D26">
    <cfRule type="notContainsBlanks" dxfId="4" priority="5">
      <formula>LEN(TRIM(B25))&gt;0</formula>
    </cfRule>
  </conditionalFormatting>
  <conditionalFormatting sqref="E7:E23">
    <cfRule type="cellIs" dxfId="3" priority="2" operator="equal">
      <formula>0</formula>
    </cfRule>
  </conditionalFormatting>
  <conditionalFormatting sqref="E29">
    <cfRule type="cellIs" dxfId="2" priority="4" operator="equal">
      <formula>0</formula>
    </cfRule>
  </conditionalFormatting>
  <conditionalFormatting sqref="E26:G28">
    <cfRule type="notContainsBlanks" dxfId="1" priority="3">
      <formula>LEN(TRIM(E26))&gt;0</formula>
    </cfRule>
  </conditionalFormatting>
  <conditionalFormatting sqref="F21:G21">
    <cfRule type="cellIs" dxfId="0" priority="1" operator="equal">
      <formula>0</formula>
    </cfRule>
  </conditionalFormatting>
  <dataValidations count="1">
    <dataValidation allowBlank="1" showErrorMessage="1" sqref="F7:G23" xr:uid="{00000000-0002-0000-1100-000000000000}"/>
  </dataValidations>
  <printOptions horizontalCentered="1"/>
  <pageMargins left="0.39370078740157483" right="0.39370078740157483" top="0.59055118110236227" bottom="0.43307086614173229" header="0.31496062992125984" footer="0.19685039370078741"/>
  <pageSetup scale="70" orientation="landscape" r:id="rId1"/>
  <headerFooter>
    <oddHeader>&amp;L&amp;G</oddHeader>
    <oddFooter>&amp;R&amp;"Carlito,Negrita"Académica Nocturna&amp;"Carlito,Normal",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C000"/>
  </sheetPr>
  <dimension ref="A1:U57"/>
  <sheetViews>
    <sheetView zoomScale="80" zoomScaleNormal="80" workbookViewId="0">
      <pane ySplit="2" topLeftCell="A6" activePane="bottomLeft" state="frozen"/>
      <selection pane="bottomLeft" activeCell="A20" sqref="A20"/>
      <selection activeCell="B1" sqref="B1"/>
    </sheetView>
  </sheetViews>
  <sheetFormatPr defaultColWidth="11.42578125" defaultRowHeight="15"/>
  <cols>
    <col min="1" max="1" width="11.5703125" style="2" bestFit="1" customWidth="1"/>
    <col min="2" max="2" width="11.28515625" style="2" bestFit="1" customWidth="1"/>
    <col min="3" max="3" width="53.42578125" style="2" bestFit="1" customWidth="1"/>
    <col min="4" max="4" width="21.28515625" style="2" bestFit="1" customWidth="1"/>
    <col min="5" max="5" width="9.28515625" style="2" bestFit="1" customWidth="1"/>
    <col min="6" max="6" width="6.42578125" style="2" bestFit="1" customWidth="1"/>
    <col min="7" max="7" width="7.7109375" style="2" bestFit="1" customWidth="1"/>
    <col min="8" max="8" width="7.28515625" style="2" bestFit="1" customWidth="1"/>
    <col min="9" max="9" width="8" style="2" customWidth="1"/>
    <col min="10" max="10" width="14.28515625" style="2" bestFit="1" customWidth="1"/>
    <col min="11" max="11" width="11.7109375" style="2" bestFit="1" customWidth="1"/>
    <col min="12" max="13" width="12.7109375" style="2" bestFit="1" customWidth="1"/>
    <col min="14" max="14" width="17.42578125" style="2" bestFit="1" customWidth="1"/>
    <col min="15" max="15" width="17" style="2" bestFit="1" customWidth="1"/>
    <col min="16" max="16" width="13.5703125" style="2" bestFit="1" customWidth="1"/>
    <col min="17" max="17" width="9.7109375" style="2" bestFit="1" customWidth="1"/>
    <col min="18" max="19" width="9.7109375" style="2" customWidth="1"/>
    <col min="20" max="20" width="11.5703125" style="2" bestFit="1" customWidth="1"/>
    <col min="21" max="21" width="10.7109375" style="2" bestFit="1" customWidth="1"/>
    <col min="22" max="16384" width="11.42578125" style="1"/>
  </cols>
  <sheetData>
    <row r="1" spans="1:21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/>
      <c r="S1" s="4"/>
      <c r="T1" s="4">
        <v>18</v>
      </c>
      <c r="U1" s="4">
        <v>19</v>
      </c>
    </row>
    <row r="2" spans="1:21" s="3" customFormat="1">
      <c r="A2" s="7" t="s">
        <v>494</v>
      </c>
      <c r="B2" s="7" t="s">
        <v>495</v>
      </c>
      <c r="C2" s="7" t="s">
        <v>496</v>
      </c>
      <c r="D2" s="7" t="s">
        <v>497</v>
      </c>
      <c r="E2" s="7" t="s">
        <v>498</v>
      </c>
      <c r="F2" s="7" t="s">
        <v>499</v>
      </c>
      <c r="G2" s="7" t="s">
        <v>500</v>
      </c>
      <c r="H2" s="7" t="s">
        <v>501</v>
      </c>
      <c r="I2" s="7" t="s">
        <v>502</v>
      </c>
      <c r="J2" s="7" t="s">
        <v>503</v>
      </c>
      <c r="K2" s="7" t="s">
        <v>504</v>
      </c>
      <c r="L2" s="7" t="s">
        <v>505</v>
      </c>
      <c r="M2" s="7" t="s">
        <v>506</v>
      </c>
      <c r="N2" s="7" t="s">
        <v>507</v>
      </c>
      <c r="O2" s="7" t="s">
        <v>508</v>
      </c>
      <c r="P2" s="7" t="s">
        <v>509</v>
      </c>
      <c r="Q2" s="7" t="s">
        <v>510</v>
      </c>
      <c r="R2" s="7" t="s">
        <v>511</v>
      </c>
      <c r="S2" s="7" t="s">
        <v>512</v>
      </c>
      <c r="T2" s="7" t="s">
        <v>513</v>
      </c>
      <c r="U2" s="7" t="s">
        <v>514</v>
      </c>
    </row>
    <row r="3" spans="1:21" s="3" customFormat="1">
      <c r="A3" s="431" t="s">
        <v>515</v>
      </c>
      <c r="B3" t="s">
        <v>516</v>
      </c>
      <c r="C3" t="s">
        <v>517</v>
      </c>
      <c r="D3" t="s">
        <v>518</v>
      </c>
      <c r="E3" t="s">
        <v>519</v>
      </c>
      <c r="F3" t="s">
        <v>520</v>
      </c>
      <c r="G3" t="s">
        <v>521</v>
      </c>
      <c r="H3" t="s">
        <v>522</v>
      </c>
      <c r="I3">
        <v>11504</v>
      </c>
      <c r="J3" t="s">
        <v>94</v>
      </c>
      <c r="K3" t="s">
        <v>523</v>
      </c>
      <c r="L3" t="s">
        <v>524</v>
      </c>
      <c r="M3" t="s">
        <v>525</v>
      </c>
      <c r="N3" t="s">
        <v>525</v>
      </c>
      <c r="O3" t="s">
        <v>526</v>
      </c>
      <c r="P3" t="s">
        <v>527</v>
      </c>
      <c r="Q3" t="s">
        <v>528</v>
      </c>
      <c r="R3" t="s">
        <v>529</v>
      </c>
      <c r="S3" s="430" t="s">
        <v>530</v>
      </c>
      <c r="T3" t="s">
        <v>531</v>
      </c>
      <c r="U3" t="s">
        <v>532</v>
      </c>
    </row>
    <row r="4" spans="1:21">
      <c r="A4" t="s">
        <v>533</v>
      </c>
      <c r="B4" t="s">
        <v>534</v>
      </c>
      <c r="C4" t="s">
        <v>535</v>
      </c>
      <c r="D4" t="s">
        <v>518</v>
      </c>
      <c r="E4" t="s">
        <v>536</v>
      </c>
      <c r="F4" t="s">
        <v>520</v>
      </c>
      <c r="G4" t="s">
        <v>537</v>
      </c>
      <c r="H4" t="s">
        <v>536</v>
      </c>
      <c r="I4">
        <v>10801</v>
      </c>
      <c r="J4" t="s">
        <v>55</v>
      </c>
      <c r="K4" t="s">
        <v>523</v>
      </c>
      <c r="L4" t="s">
        <v>538</v>
      </c>
      <c r="M4" t="s">
        <v>539</v>
      </c>
      <c r="N4" t="s">
        <v>539</v>
      </c>
      <c r="O4" t="s">
        <v>540</v>
      </c>
      <c r="P4" t="s">
        <v>541</v>
      </c>
      <c r="Q4" t="s">
        <v>528</v>
      </c>
      <c r="R4" t="s">
        <v>542</v>
      </c>
      <c r="S4" s="430" t="s">
        <v>543</v>
      </c>
      <c r="T4" t="s">
        <v>544</v>
      </c>
      <c r="U4" t="s">
        <v>545</v>
      </c>
    </row>
    <row r="5" spans="1:21">
      <c r="A5" t="s">
        <v>546</v>
      </c>
      <c r="B5" t="s">
        <v>547</v>
      </c>
      <c r="C5" t="s">
        <v>548</v>
      </c>
      <c r="D5" t="s">
        <v>549</v>
      </c>
      <c r="E5" t="s">
        <v>550</v>
      </c>
      <c r="F5" t="s">
        <v>520</v>
      </c>
      <c r="G5" t="s">
        <v>536</v>
      </c>
      <c r="H5" t="s">
        <v>551</v>
      </c>
      <c r="I5">
        <v>10110</v>
      </c>
      <c r="J5" t="s">
        <v>11</v>
      </c>
      <c r="K5" t="s">
        <v>523</v>
      </c>
      <c r="L5" t="s">
        <v>523</v>
      </c>
      <c r="M5" t="s">
        <v>552</v>
      </c>
      <c r="N5" t="s">
        <v>553</v>
      </c>
      <c r="O5" t="s">
        <v>540</v>
      </c>
      <c r="P5" t="s">
        <v>554</v>
      </c>
      <c r="Q5" t="s">
        <v>555</v>
      </c>
      <c r="R5" t="s">
        <v>556</v>
      </c>
      <c r="S5" s="430" t="s">
        <v>557</v>
      </c>
      <c r="T5" t="s">
        <v>558</v>
      </c>
      <c r="U5" t="s">
        <v>559</v>
      </c>
    </row>
    <row r="6" spans="1:21">
      <c r="A6" t="s">
        <v>560</v>
      </c>
      <c r="B6" t="s">
        <v>561</v>
      </c>
      <c r="C6" t="s">
        <v>562</v>
      </c>
      <c r="D6" t="s">
        <v>518</v>
      </c>
      <c r="E6" t="s">
        <v>522</v>
      </c>
      <c r="F6" t="s">
        <v>520</v>
      </c>
      <c r="G6" t="s">
        <v>563</v>
      </c>
      <c r="H6" t="s">
        <v>536</v>
      </c>
      <c r="I6">
        <v>11301</v>
      </c>
      <c r="J6" t="s">
        <v>564</v>
      </c>
      <c r="K6" t="s">
        <v>523</v>
      </c>
      <c r="L6" t="s">
        <v>565</v>
      </c>
      <c r="M6" t="s">
        <v>566</v>
      </c>
      <c r="N6" t="s">
        <v>566</v>
      </c>
      <c r="O6" t="s">
        <v>540</v>
      </c>
      <c r="P6" t="s">
        <v>567</v>
      </c>
      <c r="Q6" t="s">
        <v>528</v>
      </c>
      <c r="R6" t="s">
        <v>568</v>
      </c>
      <c r="S6" s="430" t="s">
        <v>567</v>
      </c>
      <c r="T6" t="s">
        <v>569</v>
      </c>
      <c r="U6" t="s">
        <v>570</v>
      </c>
    </row>
    <row r="7" spans="1:21">
      <c r="A7" t="s">
        <v>571</v>
      </c>
      <c r="B7" t="s">
        <v>572</v>
      </c>
      <c r="C7" t="s">
        <v>573</v>
      </c>
      <c r="D7" t="s">
        <v>574</v>
      </c>
      <c r="E7" t="s">
        <v>575</v>
      </c>
      <c r="F7" t="s">
        <v>520</v>
      </c>
      <c r="G7" t="s">
        <v>519</v>
      </c>
      <c r="H7" t="s">
        <v>536</v>
      </c>
      <c r="I7">
        <v>10301</v>
      </c>
      <c r="J7" t="s">
        <v>16</v>
      </c>
      <c r="K7" t="s">
        <v>523</v>
      </c>
      <c r="L7" t="s">
        <v>574</v>
      </c>
      <c r="M7" t="s">
        <v>574</v>
      </c>
      <c r="N7" t="s">
        <v>574</v>
      </c>
      <c r="O7" t="s">
        <v>540</v>
      </c>
      <c r="P7" t="s">
        <v>576</v>
      </c>
      <c r="Q7" t="s">
        <v>576</v>
      </c>
      <c r="R7" t="s">
        <v>577</v>
      </c>
      <c r="S7" s="430" t="s">
        <v>578</v>
      </c>
      <c r="T7" t="s">
        <v>579</v>
      </c>
      <c r="U7" t="s">
        <v>580</v>
      </c>
    </row>
    <row r="8" spans="1:21">
      <c r="A8" t="s">
        <v>581</v>
      </c>
      <c r="B8" t="s">
        <v>582</v>
      </c>
      <c r="C8" t="s">
        <v>583</v>
      </c>
      <c r="D8" t="s">
        <v>584</v>
      </c>
      <c r="E8" t="s">
        <v>536</v>
      </c>
      <c r="F8" t="s">
        <v>520</v>
      </c>
      <c r="G8" t="s">
        <v>522</v>
      </c>
      <c r="H8" t="s">
        <v>536</v>
      </c>
      <c r="I8">
        <v>10401</v>
      </c>
      <c r="J8" t="s">
        <v>29</v>
      </c>
      <c r="K8" t="s">
        <v>523</v>
      </c>
      <c r="L8" t="s">
        <v>584</v>
      </c>
      <c r="M8" t="s">
        <v>585</v>
      </c>
      <c r="N8" t="s">
        <v>585</v>
      </c>
      <c r="O8" t="s">
        <v>540</v>
      </c>
      <c r="P8" t="s">
        <v>586</v>
      </c>
      <c r="Q8" t="s">
        <v>528</v>
      </c>
      <c r="R8" t="s">
        <v>587</v>
      </c>
      <c r="S8" s="430" t="s">
        <v>586</v>
      </c>
      <c r="T8" t="s">
        <v>588</v>
      </c>
      <c r="U8" t="s">
        <v>589</v>
      </c>
    </row>
    <row r="9" spans="1:21">
      <c r="A9" t="s">
        <v>590</v>
      </c>
      <c r="B9" t="s">
        <v>591</v>
      </c>
      <c r="C9" t="s">
        <v>592</v>
      </c>
      <c r="D9" t="s">
        <v>584</v>
      </c>
      <c r="E9" t="s">
        <v>550</v>
      </c>
      <c r="F9" t="s">
        <v>520</v>
      </c>
      <c r="G9" t="s">
        <v>575</v>
      </c>
      <c r="H9" t="s">
        <v>536</v>
      </c>
      <c r="I9">
        <v>10701</v>
      </c>
      <c r="J9" t="s">
        <v>48</v>
      </c>
      <c r="K9" t="s">
        <v>523</v>
      </c>
      <c r="L9" t="s">
        <v>593</v>
      </c>
      <c r="M9" t="s">
        <v>594</v>
      </c>
      <c r="N9" t="s">
        <v>594</v>
      </c>
      <c r="O9" t="s">
        <v>540</v>
      </c>
      <c r="P9" t="s">
        <v>595</v>
      </c>
      <c r="Q9" t="s">
        <v>528</v>
      </c>
      <c r="R9" t="s">
        <v>596</v>
      </c>
      <c r="S9" s="430" t="s">
        <v>597</v>
      </c>
      <c r="T9" t="s">
        <v>598</v>
      </c>
      <c r="U9" t="s">
        <v>599</v>
      </c>
    </row>
    <row r="10" spans="1:21">
      <c r="A10" t="s">
        <v>600</v>
      </c>
      <c r="B10" t="s">
        <v>601</v>
      </c>
      <c r="C10" t="s">
        <v>602</v>
      </c>
      <c r="D10" t="s">
        <v>603</v>
      </c>
      <c r="E10" t="s">
        <v>536</v>
      </c>
      <c r="F10" t="s">
        <v>520</v>
      </c>
      <c r="G10" t="s">
        <v>604</v>
      </c>
      <c r="H10" t="s">
        <v>536</v>
      </c>
      <c r="I10">
        <v>11901</v>
      </c>
      <c r="J10" t="s">
        <v>605</v>
      </c>
      <c r="K10" t="s">
        <v>523</v>
      </c>
      <c r="L10" t="s">
        <v>603</v>
      </c>
      <c r="M10" t="s">
        <v>606</v>
      </c>
      <c r="N10" t="s">
        <v>607</v>
      </c>
      <c r="O10" t="s">
        <v>540</v>
      </c>
      <c r="P10" t="s">
        <v>608</v>
      </c>
      <c r="Q10" t="s">
        <v>608</v>
      </c>
      <c r="R10" t="s">
        <v>609</v>
      </c>
      <c r="S10" s="430" t="s">
        <v>610</v>
      </c>
      <c r="T10" t="s">
        <v>611</v>
      </c>
      <c r="U10" t="s">
        <v>612</v>
      </c>
    </row>
    <row r="11" spans="1:21">
      <c r="A11" t="s">
        <v>613</v>
      </c>
      <c r="B11" t="s">
        <v>614</v>
      </c>
      <c r="C11" t="s">
        <v>615</v>
      </c>
      <c r="D11" t="s">
        <v>616</v>
      </c>
      <c r="E11" t="s">
        <v>536</v>
      </c>
      <c r="F11" t="s">
        <v>617</v>
      </c>
      <c r="G11" t="s">
        <v>519</v>
      </c>
      <c r="H11" t="s">
        <v>536</v>
      </c>
      <c r="I11">
        <v>60301</v>
      </c>
      <c r="J11" t="s">
        <v>424</v>
      </c>
      <c r="K11" t="s">
        <v>618</v>
      </c>
      <c r="L11" t="s">
        <v>619</v>
      </c>
      <c r="M11" t="s">
        <v>619</v>
      </c>
      <c r="N11" t="s">
        <v>620</v>
      </c>
      <c r="O11" t="s">
        <v>540</v>
      </c>
      <c r="P11" t="s">
        <v>621</v>
      </c>
      <c r="Q11" t="s">
        <v>622</v>
      </c>
      <c r="R11" t="s">
        <v>623</v>
      </c>
      <c r="S11" s="430" t="s">
        <v>622</v>
      </c>
      <c r="T11" t="s">
        <v>624</v>
      </c>
      <c r="U11" t="s">
        <v>625</v>
      </c>
    </row>
    <row r="12" spans="1:21">
      <c r="A12" t="s">
        <v>626</v>
      </c>
      <c r="B12" t="s">
        <v>627</v>
      </c>
      <c r="C12" t="s">
        <v>628</v>
      </c>
      <c r="D12" t="s">
        <v>629</v>
      </c>
      <c r="E12" t="s">
        <v>536</v>
      </c>
      <c r="F12" t="s">
        <v>630</v>
      </c>
      <c r="G12" t="s">
        <v>536</v>
      </c>
      <c r="H12" t="s">
        <v>536</v>
      </c>
      <c r="I12">
        <v>20101</v>
      </c>
      <c r="J12" t="s">
        <v>125</v>
      </c>
      <c r="K12" t="s">
        <v>629</v>
      </c>
      <c r="L12" t="s">
        <v>629</v>
      </c>
      <c r="M12" t="s">
        <v>629</v>
      </c>
      <c r="N12" t="s">
        <v>631</v>
      </c>
      <c r="O12" t="s">
        <v>540</v>
      </c>
      <c r="P12" t="s">
        <v>632</v>
      </c>
      <c r="Q12" t="s">
        <v>632</v>
      </c>
      <c r="R12" t="s">
        <v>633</v>
      </c>
      <c r="S12" s="430" t="s">
        <v>634</v>
      </c>
      <c r="T12" t="s">
        <v>635</v>
      </c>
      <c r="U12" t="s">
        <v>636</v>
      </c>
    </row>
    <row r="13" spans="1:21">
      <c r="A13" t="s">
        <v>637</v>
      </c>
      <c r="B13" t="s">
        <v>638</v>
      </c>
      <c r="C13" t="s">
        <v>639</v>
      </c>
      <c r="D13" t="s">
        <v>629</v>
      </c>
      <c r="E13" t="s">
        <v>640</v>
      </c>
      <c r="F13" t="s">
        <v>630</v>
      </c>
      <c r="G13" t="s">
        <v>519</v>
      </c>
      <c r="H13" t="s">
        <v>522</v>
      </c>
      <c r="I13">
        <v>20304</v>
      </c>
      <c r="J13" t="s">
        <v>156</v>
      </c>
      <c r="K13" t="s">
        <v>629</v>
      </c>
      <c r="L13" t="s">
        <v>641</v>
      </c>
      <c r="M13" t="s">
        <v>642</v>
      </c>
      <c r="N13" t="s">
        <v>643</v>
      </c>
      <c r="O13" t="s">
        <v>540</v>
      </c>
      <c r="P13" t="s">
        <v>644</v>
      </c>
      <c r="Q13" t="s">
        <v>528</v>
      </c>
      <c r="R13" t="s">
        <v>645</v>
      </c>
      <c r="S13" s="430" t="s">
        <v>644</v>
      </c>
      <c r="T13" t="s">
        <v>646</v>
      </c>
      <c r="U13" t="s">
        <v>647</v>
      </c>
    </row>
    <row r="14" spans="1:21">
      <c r="A14" t="s">
        <v>648</v>
      </c>
      <c r="B14" t="s">
        <v>649</v>
      </c>
      <c r="C14" t="s">
        <v>650</v>
      </c>
      <c r="D14" t="s">
        <v>651</v>
      </c>
      <c r="E14" t="s">
        <v>640</v>
      </c>
      <c r="F14" t="s">
        <v>630</v>
      </c>
      <c r="G14" t="s">
        <v>575</v>
      </c>
      <c r="H14" t="s">
        <v>536</v>
      </c>
      <c r="I14">
        <v>20701</v>
      </c>
      <c r="J14" t="s">
        <v>180</v>
      </c>
      <c r="K14" t="s">
        <v>629</v>
      </c>
      <c r="L14" t="s">
        <v>652</v>
      </c>
      <c r="M14" t="s">
        <v>652</v>
      </c>
      <c r="N14" t="s">
        <v>653</v>
      </c>
      <c r="O14" t="s">
        <v>540</v>
      </c>
      <c r="P14" t="s">
        <v>654</v>
      </c>
      <c r="Q14" t="s">
        <v>655</v>
      </c>
      <c r="R14" t="s">
        <v>656</v>
      </c>
      <c r="S14" s="430" t="s">
        <v>654</v>
      </c>
      <c r="T14" t="s">
        <v>657</v>
      </c>
      <c r="U14" t="s">
        <v>658</v>
      </c>
    </row>
    <row r="15" spans="1:21">
      <c r="A15" t="s">
        <v>659</v>
      </c>
      <c r="B15" t="s">
        <v>660</v>
      </c>
      <c r="C15" t="s">
        <v>661</v>
      </c>
      <c r="D15" t="s">
        <v>651</v>
      </c>
      <c r="E15" t="s">
        <v>536</v>
      </c>
      <c r="F15" t="s">
        <v>630</v>
      </c>
      <c r="G15" t="s">
        <v>662</v>
      </c>
      <c r="H15" t="s">
        <v>640</v>
      </c>
      <c r="I15">
        <v>20206</v>
      </c>
      <c r="J15" t="s">
        <v>144</v>
      </c>
      <c r="K15" t="s">
        <v>629</v>
      </c>
      <c r="L15" t="s">
        <v>663</v>
      </c>
      <c r="M15" t="s">
        <v>525</v>
      </c>
      <c r="N15" t="s">
        <v>664</v>
      </c>
      <c r="O15" t="s">
        <v>540</v>
      </c>
      <c r="P15" t="s">
        <v>555</v>
      </c>
      <c r="Q15" t="s">
        <v>555</v>
      </c>
      <c r="R15" t="s">
        <v>665</v>
      </c>
      <c r="S15" s="430" t="s">
        <v>555</v>
      </c>
      <c r="T15" t="s">
        <v>666</v>
      </c>
      <c r="U15" t="s">
        <v>667</v>
      </c>
    </row>
    <row r="16" spans="1:21">
      <c r="A16" t="s">
        <v>668</v>
      </c>
      <c r="B16" t="s">
        <v>669</v>
      </c>
      <c r="C16" t="s">
        <v>670</v>
      </c>
      <c r="D16" t="s">
        <v>651</v>
      </c>
      <c r="E16" t="s">
        <v>537</v>
      </c>
      <c r="F16" t="s">
        <v>630</v>
      </c>
      <c r="G16" t="s">
        <v>640</v>
      </c>
      <c r="H16" t="s">
        <v>536</v>
      </c>
      <c r="I16">
        <v>20601</v>
      </c>
      <c r="J16" t="s">
        <v>172</v>
      </c>
      <c r="K16" t="s">
        <v>629</v>
      </c>
      <c r="L16" t="s">
        <v>671</v>
      </c>
      <c r="M16" t="s">
        <v>671</v>
      </c>
      <c r="N16" t="s">
        <v>672</v>
      </c>
      <c r="O16" t="s">
        <v>540</v>
      </c>
      <c r="P16" t="s">
        <v>673</v>
      </c>
      <c r="Q16" t="s">
        <v>673</v>
      </c>
      <c r="R16" t="s">
        <v>674</v>
      </c>
      <c r="S16" s="430" t="s">
        <v>673</v>
      </c>
      <c r="T16" t="s">
        <v>675</v>
      </c>
      <c r="U16" t="s">
        <v>673</v>
      </c>
    </row>
    <row r="17" spans="1:21">
      <c r="A17" t="s">
        <v>676</v>
      </c>
      <c r="B17" t="s">
        <v>677</v>
      </c>
      <c r="C17" t="s">
        <v>678</v>
      </c>
      <c r="D17" t="s">
        <v>679</v>
      </c>
      <c r="E17" t="s">
        <v>536</v>
      </c>
      <c r="F17" t="s">
        <v>680</v>
      </c>
      <c r="G17" t="s">
        <v>536</v>
      </c>
      <c r="H17" t="s">
        <v>662</v>
      </c>
      <c r="I17">
        <v>30102</v>
      </c>
      <c r="J17" t="s">
        <v>242</v>
      </c>
      <c r="K17" t="s">
        <v>679</v>
      </c>
      <c r="L17" t="s">
        <v>679</v>
      </c>
      <c r="M17" t="s">
        <v>681</v>
      </c>
      <c r="N17" t="s">
        <v>682</v>
      </c>
      <c r="O17" t="s">
        <v>540</v>
      </c>
      <c r="P17" t="s">
        <v>683</v>
      </c>
      <c r="Q17" t="s">
        <v>528</v>
      </c>
      <c r="R17" t="s">
        <v>684</v>
      </c>
      <c r="S17" s="430" t="s">
        <v>683</v>
      </c>
      <c r="T17" t="s">
        <v>685</v>
      </c>
      <c r="U17" t="s">
        <v>686</v>
      </c>
    </row>
    <row r="18" spans="1:21">
      <c r="A18" t="s">
        <v>687</v>
      </c>
      <c r="B18" t="s">
        <v>688</v>
      </c>
      <c r="C18" t="s">
        <v>689</v>
      </c>
      <c r="D18" t="s">
        <v>679</v>
      </c>
      <c r="E18" t="s">
        <v>550</v>
      </c>
      <c r="F18" t="s">
        <v>680</v>
      </c>
      <c r="G18" t="s">
        <v>662</v>
      </c>
      <c r="H18" t="s">
        <v>536</v>
      </c>
      <c r="I18">
        <v>30201</v>
      </c>
      <c r="J18" t="s">
        <v>252</v>
      </c>
      <c r="K18" t="s">
        <v>679</v>
      </c>
      <c r="L18" t="s">
        <v>690</v>
      </c>
      <c r="M18" t="s">
        <v>690</v>
      </c>
      <c r="N18" t="s">
        <v>691</v>
      </c>
      <c r="O18" t="s">
        <v>540</v>
      </c>
      <c r="P18" t="s">
        <v>692</v>
      </c>
      <c r="Q18" t="s">
        <v>693</v>
      </c>
      <c r="R18" t="s">
        <v>694</v>
      </c>
      <c r="S18" s="430" t="s">
        <v>695</v>
      </c>
      <c r="T18" t="s">
        <v>696</v>
      </c>
      <c r="U18" t="s">
        <v>697</v>
      </c>
    </row>
    <row r="19" spans="1:21">
      <c r="A19" t="s">
        <v>698</v>
      </c>
      <c r="B19" t="s">
        <v>699</v>
      </c>
      <c r="C19" t="s">
        <v>700</v>
      </c>
      <c r="D19" t="s">
        <v>679</v>
      </c>
      <c r="E19" t="s">
        <v>640</v>
      </c>
      <c r="F19" t="s">
        <v>680</v>
      </c>
      <c r="G19" t="s">
        <v>519</v>
      </c>
      <c r="H19" t="s">
        <v>662</v>
      </c>
      <c r="I19">
        <v>30302</v>
      </c>
      <c r="J19" t="s">
        <v>259</v>
      </c>
      <c r="K19" t="s">
        <v>679</v>
      </c>
      <c r="L19" t="s">
        <v>664</v>
      </c>
      <c r="M19" t="s">
        <v>701</v>
      </c>
      <c r="N19" t="s">
        <v>701</v>
      </c>
      <c r="O19" t="s">
        <v>540</v>
      </c>
      <c r="P19" t="s">
        <v>702</v>
      </c>
      <c r="Q19" t="s">
        <v>703</v>
      </c>
      <c r="R19" t="s">
        <v>704</v>
      </c>
      <c r="S19" s="430" t="s">
        <v>705</v>
      </c>
      <c r="T19" t="s">
        <v>706</v>
      </c>
      <c r="U19" t="s">
        <v>707</v>
      </c>
    </row>
    <row r="20" spans="1:21">
      <c r="A20" t="s">
        <v>708</v>
      </c>
      <c r="B20" t="s">
        <v>709</v>
      </c>
      <c r="C20" t="s">
        <v>710</v>
      </c>
      <c r="D20" t="s">
        <v>711</v>
      </c>
      <c r="E20" t="s">
        <v>662</v>
      </c>
      <c r="F20" t="s">
        <v>680</v>
      </c>
      <c r="G20" t="s">
        <v>550</v>
      </c>
      <c r="H20" t="s">
        <v>536</v>
      </c>
      <c r="I20">
        <v>30501</v>
      </c>
      <c r="J20" t="s">
        <v>270</v>
      </c>
      <c r="K20" t="s">
        <v>679</v>
      </c>
      <c r="L20" t="s">
        <v>711</v>
      </c>
      <c r="M20" t="s">
        <v>711</v>
      </c>
      <c r="N20" t="s">
        <v>712</v>
      </c>
      <c r="O20" t="s">
        <v>540</v>
      </c>
      <c r="P20" t="s">
        <v>713</v>
      </c>
      <c r="Q20" t="s">
        <v>714</v>
      </c>
      <c r="R20" t="s">
        <v>715</v>
      </c>
      <c r="S20" s="430" t="s">
        <v>713</v>
      </c>
      <c r="T20" t="s">
        <v>716</v>
      </c>
      <c r="U20" t="s">
        <v>717</v>
      </c>
    </row>
    <row r="21" spans="1:21">
      <c r="A21" t="s">
        <v>718</v>
      </c>
      <c r="B21" t="s">
        <v>719</v>
      </c>
      <c r="C21" t="s">
        <v>720</v>
      </c>
      <c r="D21" t="s">
        <v>721</v>
      </c>
      <c r="E21" t="s">
        <v>536</v>
      </c>
      <c r="F21" t="s">
        <v>722</v>
      </c>
      <c r="G21" t="s">
        <v>536</v>
      </c>
      <c r="H21" t="s">
        <v>536</v>
      </c>
      <c r="I21">
        <v>40101</v>
      </c>
      <c r="J21" t="s">
        <v>294</v>
      </c>
      <c r="K21" t="s">
        <v>721</v>
      </c>
      <c r="L21" t="s">
        <v>721</v>
      </c>
      <c r="M21" t="s">
        <v>721</v>
      </c>
      <c r="N21" t="s">
        <v>682</v>
      </c>
      <c r="O21" t="s">
        <v>540</v>
      </c>
      <c r="P21" t="s">
        <v>723</v>
      </c>
      <c r="Q21" t="s">
        <v>723</v>
      </c>
      <c r="R21" t="s">
        <v>724</v>
      </c>
      <c r="S21" s="430" t="s">
        <v>723</v>
      </c>
      <c r="T21" t="s">
        <v>725</v>
      </c>
      <c r="U21" t="s">
        <v>726</v>
      </c>
    </row>
    <row r="22" spans="1:21">
      <c r="A22" t="s">
        <v>727</v>
      </c>
      <c r="B22" t="s">
        <v>728</v>
      </c>
      <c r="C22" t="s">
        <v>729</v>
      </c>
      <c r="D22" t="s">
        <v>721</v>
      </c>
      <c r="E22" t="s">
        <v>522</v>
      </c>
      <c r="F22" t="s">
        <v>722</v>
      </c>
      <c r="G22" t="s">
        <v>662</v>
      </c>
      <c r="H22" t="s">
        <v>536</v>
      </c>
      <c r="I22">
        <v>40201</v>
      </c>
      <c r="J22" t="s">
        <v>299</v>
      </c>
      <c r="K22" t="s">
        <v>721</v>
      </c>
      <c r="L22" t="s">
        <v>730</v>
      </c>
      <c r="M22" t="s">
        <v>730</v>
      </c>
      <c r="N22" t="s">
        <v>731</v>
      </c>
      <c r="O22" t="s">
        <v>540</v>
      </c>
      <c r="P22" t="s">
        <v>732</v>
      </c>
      <c r="Q22" t="s">
        <v>528</v>
      </c>
      <c r="R22" t="s">
        <v>733</v>
      </c>
      <c r="S22" s="430" t="s">
        <v>734</v>
      </c>
      <c r="T22" t="s">
        <v>735</v>
      </c>
      <c r="U22" t="s">
        <v>736</v>
      </c>
    </row>
    <row r="23" spans="1:21">
      <c r="A23" t="s">
        <v>737</v>
      </c>
      <c r="B23" t="s">
        <v>738</v>
      </c>
      <c r="C23" t="s">
        <v>739</v>
      </c>
      <c r="D23" t="s">
        <v>740</v>
      </c>
      <c r="E23" t="s">
        <v>662</v>
      </c>
      <c r="F23" t="s">
        <v>722</v>
      </c>
      <c r="G23" t="s">
        <v>551</v>
      </c>
      <c r="H23" t="s">
        <v>519</v>
      </c>
      <c r="I23">
        <v>41003</v>
      </c>
      <c r="J23" t="s">
        <v>339</v>
      </c>
      <c r="K23" t="s">
        <v>721</v>
      </c>
      <c r="L23" t="s">
        <v>740</v>
      </c>
      <c r="M23" t="s">
        <v>741</v>
      </c>
      <c r="N23" t="s">
        <v>742</v>
      </c>
      <c r="O23" t="s">
        <v>540</v>
      </c>
      <c r="P23" t="s">
        <v>743</v>
      </c>
      <c r="Q23" t="s">
        <v>744</v>
      </c>
      <c r="R23" t="s">
        <v>745</v>
      </c>
      <c r="S23" s="430" t="s">
        <v>743</v>
      </c>
      <c r="T23" t="s">
        <v>746</v>
      </c>
      <c r="U23" t="s">
        <v>747</v>
      </c>
    </row>
    <row r="24" spans="1:21">
      <c r="A24" t="s">
        <v>748</v>
      </c>
      <c r="B24" t="s">
        <v>749</v>
      </c>
      <c r="C24" t="s">
        <v>750</v>
      </c>
      <c r="D24" t="s">
        <v>751</v>
      </c>
      <c r="E24" t="s">
        <v>536</v>
      </c>
      <c r="F24" t="s">
        <v>752</v>
      </c>
      <c r="G24" t="s">
        <v>551</v>
      </c>
      <c r="H24" t="s">
        <v>536</v>
      </c>
      <c r="I24">
        <v>51001</v>
      </c>
      <c r="J24" t="s">
        <v>394</v>
      </c>
      <c r="K24" t="s">
        <v>753</v>
      </c>
      <c r="L24" t="s">
        <v>754</v>
      </c>
      <c r="M24" t="s">
        <v>754</v>
      </c>
      <c r="N24" t="s">
        <v>755</v>
      </c>
      <c r="O24" t="s">
        <v>540</v>
      </c>
      <c r="P24" t="s">
        <v>756</v>
      </c>
      <c r="Q24" t="s">
        <v>528</v>
      </c>
      <c r="R24" t="s">
        <v>757</v>
      </c>
      <c r="S24" s="430" t="s">
        <v>758</v>
      </c>
      <c r="T24" t="s">
        <v>759</v>
      </c>
      <c r="U24" t="s">
        <v>760</v>
      </c>
    </row>
    <row r="25" spans="1:21">
      <c r="A25" t="s">
        <v>761</v>
      </c>
      <c r="B25" t="s">
        <v>762</v>
      </c>
      <c r="C25" t="s">
        <v>763</v>
      </c>
      <c r="D25" t="s">
        <v>751</v>
      </c>
      <c r="E25" t="s">
        <v>522</v>
      </c>
      <c r="F25" t="s">
        <v>752</v>
      </c>
      <c r="G25" t="s">
        <v>536</v>
      </c>
      <c r="H25" t="s">
        <v>536</v>
      </c>
      <c r="I25">
        <v>50101</v>
      </c>
      <c r="J25" t="s">
        <v>342</v>
      </c>
      <c r="K25" t="s">
        <v>753</v>
      </c>
      <c r="L25" t="s">
        <v>751</v>
      </c>
      <c r="M25" t="s">
        <v>751</v>
      </c>
      <c r="N25" t="s">
        <v>764</v>
      </c>
      <c r="O25" t="s">
        <v>540</v>
      </c>
      <c r="P25" t="s">
        <v>765</v>
      </c>
      <c r="Q25" t="s">
        <v>528</v>
      </c>
      <c r="R25" t="s">
        <v>766</v>
      </c>
      <c r="S25" s="430" t="s">
        <v>767</v>
      </c>
      <c r="T25" t="s">
        <v>768</v>
      </c>
      <c r="U25" t="s">
        <v>769</v>
      </c>
    </row>
    <row r="26" spans="1:21">
      <c r="A26" t="s">
        <v>770</v>
      </c>
      <c r="B26" t="s">
        <v>771</v>
      </c>
      <c r="C26" t="s">
        <v>772</v>
      </c>
      <c r="D26" t="s">
        <v>773</v>
      </c>
      <c r="E26" t="s">
        <v>536</v>
      </c>
      <c r="F26" t="s">
        <v>752</v>
      </c>
      <c r="G26" t="s">
        <v>662</v>
      </c>
      <c r="H26" t="s">
        <v>536</v>
      </c>
      <c r="I26">
        <v>50201</v>
      </c>
      <c r="J26" t="s">
        <v>347</v>
      </c>
      <c r="K26" t="s">
        <v>753</v>
      </c>
      <c r="L26" t="s">
        <v>773</v>
      </c>
      <c r="M26" t="s">
        <v>773</v>
      </c>
      <c r="N26" t="s">
        <v>682</v>
      </c>
      <c r="O26" t="s">
        <v>540</v>
      </c>
      <c r="P26" t="s">
        <v>774</v>
      </c>
      <c r="Q26" t="s">
        <v>775</v>
      </c>
      <c r="R26" t="s">
        <v>776</v>
      </c>
      <c r="S26" s="430" t="s">
        <v>777</v>
      </c>
      <c r="T26" t="s">
        <v>778</v>
      </c>
      <c r="U26" t="s">
        <v>779</v>
      </c>
    </row>
    <row r="27" spans="1:21">
      <c r="A27" t="s">
        <v>780</v>
      </c>
      <c r="B27" t="s">
        <v>781</v>
      </c>
      <c r="C27" t="s">
        <v>782</v>
      </c>
      <c r="D27" t="s">
        <v>783</v>
      </c>
      <c r="E27" t="s">
        <v>536</v>
      </c>
      <c r="F27" t="s">
        <v>752</v>
      </c>
      <c r="G27" t="s">
        <v>519</v>
      </c>
      <c r="H27" t="s">
        <v>536</v>
      </c>
      <c r="I27">
        <v>50301</v>
      </c>
      <c r="J27" t="s">
        <v>354</v>
      </c>
      <c r="K27" t="s">
        <v>753</v>
      </c>
      <c r="L27" t="s">
        <v>783</v>
      </c>
      <c r="M27" t="s">
        <v>783</v>
      </c>
      <c r="N27" t="s">
        <v>783</v>
      </c>
      <c r="O27" t="s">
        <v>540</v>
      </c>
      <c r="P27" t="s">
        <v>784</v>
      </c>
      <c r="Q27" t="s">
        <v>784</v>
      </c>
      <c r="R27" t="s">
        <v>785</v>
      </c>
      <c r="S27" s="430" t="s">
        <v>786</v>
      </c>
      <c r="T27" t="s">
        <v>787</v>
      </c>
      <c r="U27" t="s">
        <v>788</v>
      </c>
    </row>
    <row r="28" spans="1:21">
      <c r="A28" t="s">
        <v>789</v>
      </c>
      <c r="B28" t="s">
        <v>790</v>
      </c>
      <c r="C28" t="s">
        <v>791</v>
      </c>
      <c r="D28" t="s">
        <v>792</v>
      </c>
      <c r="E28" t="s">
        <v>519</v>
      </c>
      <c r="F28" t="s">
        <v>752</v>
      </c>
      <c r="G28" t="s">
        <v>537</v>
      </c>
      <c r="H28" t="s">
        <v>536</v>
      </c>
      <c r="I28">
        <v>50801</v>
      </c>
      <c r="J28" t="s">
        <v>380</v>
      </c>
      <c r="K28" t="s">
        <v>753</v>
      </c>
      <c r="L28" t="s">
        <v>793</v>
      </c>
      <c r="M28" t="s">
        <v>793</v>
      </c>
      <c r="N28" t="s">
        <v>793</v>
      </c>
      <c r="O28" t="s">
        <v>540</v>
      </c>
      <c r="P28" t="s">
        <v>794</v>
      </c>
      <c r="Q28" t="s">
        <v>794</v>
      </c>
      <c r="R28" t="s">
        <v>795</v>
      </c>
      <c r="S28" s="430" t="s">
        <v>796</v>
      </c>
      <c r="T28" t="s">
        <v>797</v>
      </c>
      <c r="U28" t="s">
        <v>794</v>
      </c>
    </row>
    <row r="29" spans="1:21">
      <c r="A29" t="s">
        <v>798</v>
      </c>
      <c r="B29" t="s">
        <v>799</v>
      </c>
      <c r="C29" t="s">
        <v>800</v>
      </c>
      <c r="D29" t="s">
        <v>792</v>
      </c>
      <c r="E29" t="s">
        <v>536</v>
      </c>
      <c r="F29" t="s">
        <v>752</v>
      </c>
      <c r="G29" t="s">
        <v>640</v>
      </c>
      <c r="H29" t="s">
        <v>536</v>
      </c>
      <c r="I29">
        <v>50601</v>
      </c>
      <c r="J29" t="s">
        <v>371</v>
      </c>
      <c r="K29" t="s">
        <v>753</v>
      </c>
      <c r="L29" t="s">
        <v>792</v>
      </c>
      <c r="M29" t="s">
        <v>792</v>
      </c>
      <c r="N29" t="s">
        <v>792</v>
      </c>
      <c r="O29" t="s">
        <v>540</v>
      </c>
      <c r="P29" t="s">
        <v>801</v>
      </c>
      <c r="Q29" t="s">
        <v>801</v>
      </c>
      <c r="R29" t="s">
        <v>802</v>
      </c>
      <c r="S29" s="430" t="s">
        <v>801</v>
      </c>
      <c r="T29" t="s">
        <v>803</v>
      </c>
      <c r="U29" t="s">
        <v>804</v>
      </c>
    </row>
    <row r="30" spans="1:21">
      <c r="A30" t="s">
        <v>805</v>
      </c>
      <c r="B30" t="s">
        <v>806</v>
      </c>
      <c r="C30" t="s">
        <v>807</v>
      </c>
      <c r="D30" t="s">
        <v>618</v>
      </c>
      <c r="E30" t="s">
        <v>550</v>
      </c>
      <c r="F30" t="s">
        <v>617</v>
      </c>
      <c r="G30" t="s">
        <v>536</v>
      </c>
      <c r="H30" t="s">
        <v>536</v>
      </c>
      <c r="I30">
        <v>60101</v>
      </c>
      <c r="J30" t="s">
        <v>403</v>
      </c>
      <c r="K30" t="s">
        <v>618</v>
      </c>
      <c r="L30" t="s">
        <v>618</v>
      </c>
      <c r="M30" t="s">
        <v>618</v>
      </c>
      <c r="N30" t="s">
        <v>618</v>
      </c>
      <c r="O30" t="s">
        <v>540</v>
      </c>
      <c r="P30" t="s">
        <v>808</v>
      </c>
      <c r="Q30" t="s">
        <v>528</v>
      </c>
      <c r="R30" t="s">
        <v>809</v>
      </c>
      <c r="S30" s="430" t="s">
        <v>810</v>
      </c>
      <c r="T30" t="s">
        <v>811</v>
      </c>
      <c r="U30" t="s">
        <v>812</v>
      </c>
    </row>
    <row r="31" spans="1:21">
      <c r="A31" t="s">
        <v>813</v>
      </c>
      <c r="B31" t="s">
        <v>814</v>
      </c>
      <c r="C31" t="s">
        <v>815</v>
      </c>
      <c r="D31" t="s">
        <v>618</v>
      </c>
      <c r="E31" t="s">
        <v>537</v>
      </c>
      <c r="F31" t="s">
        <v>617</v>
      </c>
      <c r="G31" t="s">
        <v>662</v>
      </c>
      <c r="H31" t="s">
        <v>536</v>
      </c>
      <c r="I31">
        <v>60201</v>
      </c>
      <c r="J31" t="s">
        <v>418</v>
      </c>
      <c r="K31" t="s">
        <v>618</v>
      </c>
      <c r="L31" t="s">
        <v>816</v>
      </c>
      <c r="M31" t="s">
        <v>817</v>
      </c>
      <c r="N31" t="s">
        <v>816</v>
      </c>
      <c r="O31" t="s">
        <v>540</v>
      </c>
      <c r="P31" t="s">
        <v>818</v>
      </c>
      <c r="Q31" t="s">
        <v>818</v>
      </c>
      <c r="R31" t="s">
        <v>819</v>
      </c>
      <c r="S31" s="430" t="s">
        <v>820</v>
      </c>
      <c r="T31" t="s">
        <v>821</v>
      </c>
      <c r="U31" t="s">
        <v>822</v>
      </c>
    </row>
    <row r="32" spans="1:21">
      <c r="A32" t="s">
        <v>823</v>
      </c>
      <c r="B32" t="s">
        <v>824</v>
      </c>
      <c r="C32" t="s">
        <v>825</v>
      </c>
      <c r="D32" t="s">
        <v>826</v>
      </c>
      <c r="E32" t="s">
        <v>827</v>
      </c>
      <c r="F32" t="s">
        <v>617</v>
      </c>
      <c r="G32" t="s">
        <v>551</v>
      </c>
      <c r="H32" t="s">
        <v>536</v>
      </c>
      <c r="I32">
        <v>61001</v>
      </c>
      <c r="J32" t="s">
        <v>455</v>
      </c>
      <c r="K32" t="s">
        <v>618</v>
      </c>
      <c r="L32" t="s">
        <v>828</v>
      </c>
      <c r="M32" t="s">
        <v>829</v>
      </c>
      <c r="N32" t="s">
        <v>830</v>
      </c>
      <c r="O32" t="s">
        <v>540</v>
      </c>
      <c r="P32" t="s">
        <v>831</v>
      </c>
      <c r="Q32" t="s">
        <v>831</v>
      </c>
      <c r="R32" t="s">
        <v>832</v>
      </c>
      <c r="S32" s="430" t="s">
        <v>833</v>
      </c>
      <c r="T32" t="s">
        <v>834</v>
      </c>
      <c r="U32" t="s">
        <v>835</v>
      </c>
    </row>
    <row r="33" spans="1:21">
      <c r="A33" t="s">
        <v>836</v>
      </c>
      <c r="B33" t="s">
        <v>837</v>
      </c>
      <c r="C33" t="s">
        <v>838</v>
      </c>
      <c r="D33" t="s">
        <v>826</v>
      </c>
      <c r="E33" t="s">
        <v>536</v>
      </c>
      <c r="F33" t="s">
        <v>617</v>
      </c>
      <c r="G33" t="s">
        <v>575</v>
      </c>
      <c r="H33" t="s">
        <v>536</v>
      </c>
      <c r="I33">
        <v>60701</v>
      </c>
      <c r="J33" t="s">
        <v>445</v>
      </c>
      <c r="K33" t="s">
        <v>618</v>
      </c>
      <c r="L33" t="s">
        <v>839</v>
      </c>
      <c r="M33" t="s">
        <v>839</v>
      </c>
      <c r="N33" t="s">
        <v>840</v>
      </c>
      <c r="O33" t="s">
        <v>540</v>
      </c>
      <c r="P33" t="s">
        <v>841</v>
      </c>
      <c r="Q33" t="s">
        <v>841</v>
      </c>
      <c r="R33" t="s">
        <v>842</v>
      </c>
      <c r="S33" s="430" t="s">
        <v>843</v>
      </c>
      <c r="T33" t="s">
        <v>844</v>
      </c>
      <c r="U33" t="s">
        <v>845</v>
      </c>
    </row>
    <row r="34" spans="1:21">
      <c r="A34" t="s">
        <v>846</v>
      </c>
      <c r="B34" t="s">
        <v>847</v>
      </c>
      <c r="C34" t="s">
        <v>848</v>
      </c>
      <c r="D34" t="s">
        <v>826</v>
      </c>
      <c r="E34" t="s">
        <v>550</v>
      </c>
      <c r="F34" t="s">
        <v>617</v>
      </c>
      <c r="G34" t="s">
        <v>537</v>
      </c>
      <c r="H34" t="s">
        <v>536</v>
      </c>
      <c r="I34">
        <v>60801</v>
      </c>
      <c r="J34" t="s">
        <v>448</v>
      </c>
      <c r="K34" t="s">
        <v>618</v>
      </c>
      <c r="L34" t="s">
        <v>849</v>
      </c>
      <c r="M34" t="s">
        <v>850</v>
      </c>
      <c r="N34" t="s">
        <v>851</v>
      </c>
      <c r="O34" t="s">
        <v>540</v>
      </c>
      <c r="P34" t="s">
        <v>852</v>
      </c>
      <c r="Q34" t="s">
        <v>528</v>
      </c>
      <c r="R34" t="s">
        <v>853</v>
      </c>
      <c r="S34" s="430" t="s">
        <v>854</v>
      </c>
      <c r="T34" t="s">
        <v>853</v>
      </c>
      <c r="U34" t="s">
        <v>854</v>
      </c>
    </row>
    <row r="35" spans="1:21">
      <c r="A35" t="s">
        <v>855</v>
      </c>
      <c r="B35" t="s">
        <v>856</v>
      </c>
      <c r="C35" t="s">
        <v>857</v>
      </c>
      <c r="D35" t="s">
        <v>616</v>
      </c>
      <c r="E35" t="s">
        <v>575</v>
      </c>
      <c r="F35" t="s">
        <v>617</v>
      </c>
      <c r="G35" t="s">
        <v>550</v>
      </c>
      <c r="H35" t="s">
        <v>662</v>
      </c>
      <c r="I35">
        <v>60502</v>
      </c>
      <c r="J35" t="s">
        <v>437</v>
      </c>
      <c r="K35" t="s">
        <v>618</v>
      </c>
      <c r="L35" t="s">
        <v>858</v>
      </c>
      <c r="M35" t="s">
        <v>859</v>
      </c>
      <c r="N35" t="s">
        <v>860</v>
      </c>
      <c r="O35" t="s">
        <v>540</v>
      </c>
      <c r="P35" t="s">
        <v>861</v>
      </c>
      <c r="Q35" t="s">
        <v>862</v>
      </c>
      <c r="R35" t="s">
        <v>863</v>
      </c>
      <c r="S35" s="430" t="s">
        <v>864</v>
      </c>
      <c r="T35" t="s">
        <v>865</v>
      </c>
      <c r="U35" t="s">
        <v>866</v>
      </c>
    </row>
    <row r="36" spans="1:21">
      <c r="A36" t="s">
        <v>867</v>
      </c>
      <c r="B36" t="s">
        <v>868</v>
      </c>
      <c r="C36" t="s">
        <v>869</v>
      </c>
      <c r="D36" t="s">
        <v>826</v>
      </c>
      <c r="E36" t="s">
        <v>551</v>
      </c>
      <c r="F36" t="s">
        <v>617</v>
      </c>
      <c r="G36" t="s">
        <v>551</v>
      </c>
      <c r="H36" t="s">
        <v>662</v>
      </c>
      <c r="I36">
        <v>61002</v>
      </c>
      <c r="J36" t="s">
        <v>456</v>
      </c>
      <c r="K36" t="s">
        <v>618</v>
      </c>
      <c r="L36" t="s">
        <v>828</v>
      </c>
      <c r="M36" t="s">
        <v>870</v>
      </c>
      <c r="N36" t="s">
        <v>653</v>
      </c>
      <c r="O36" t="s">
        <v>540</v>
      </c>
      <c r="P36" t="s">
        <v>871</v>
      </c>
      <c r="Q36" t="s">
        <v>871</v>
      </c>
      <c r="R36" t="s">
        <v>872</v>
      </c>
      <c r="S36" s="430" t="s">
        <v>871</v>
      </c>
      <c r="T36" t="s">
        <v>873</v>
      </c>
      <c r="U36" t="s">
        <v>874</v>
      </c>
    </row>
    <row r="37" spans="1:21">
      <c r="A37" t="s">
        <v>875</v>
      </c>
      <c r="B37" t="s">
        <v>876</v>
      </c>
      <c r="C37" t="s">
        <v>877</v>
      </c>
      <c r="D37" t="s">
        <v>878</v>
      </c>
      <c r="E37" t="s">
        <v>536</v>
      </c>
      <c r="F37" t="s">
        <v>879</v>
      </c>
      <c r="G37" t="s">
        <v>536</v>
      </c>
      <c r="H37" t="s">
        <v>536</v>
      </c>
      <c r="I37">
        <v>70101</v>
      </c>
      <c r="J37" t="s">
        <v>464</v>
      </c>
      <c r="K37" t="s">
        <v>878</v>
      </c>
      <c r="L37" t="s">
        <v>878</v>
      </c>
      <c r="M37" t="s">
        <v>878</v>
      </c>
      <c r="N37" t="s">
        <v>880</v>
      </c>
      <c r="O37" t="s">
        <v>540</v>
      </c>
      <c r="P37" t="s">
        <v>881</v>
      </c>
      <c r="Q37" t="s">
        <v>881</v>
      </c>
      <c r="R37" t="s">
        <v>882</v>
      </c>
      <c r="S37" s="430" t="s">
        <v>881</v>
      </c>
      <c r="T37" t="s">
        <v>883</v>
      </c>
      <c r="U37" t="s">
        <v>884</v>
      </c>
    </row>
    <row r="38" spans="1:21">
      <c r="A38" t="s">
        <v>885</v>
      </c>
      <c r="B38" t="s">
        <v>886</v>
      </c>
      <c r="C38" t="s">
        <v>887</v>
      </c>
      <c r="D38" t="s">
        <v>878</v>
      </c>
      <c r="E38" t="s">
        <v>827</v>
      </c>
      <c r="F38" t="s">
        <v>879</v>
      </c>
      <c r="G38" t="s">
        <v>550</v>
      </c>
      <c r="H38" t="s">
        <v>662</v>
      </c>
      <c r="I38">
        <v>70502</v>
      </c>
      <c r="J38" t="s">
        <v>487</v>
      </c>
      <c r="K38" t="s">
        <v>878</v>
      </c>
      <c r="L38" t="s">
        <v>888</v>
      </c>
      <c r="M38" t="s">
        <v>889</v>
      </c>
      <c r="N38" t="s">
        <v>889</v>
      </c>
      <c r="O38" t="s">
        <v>540</v>
      </c>
      <c r="P38" t="s">
        <v>890</v>
      </c>
      <c r="Q38" t="s">
        <v>891</v>
      </c>
      <c r="R38" t="s">
        <v>892</v>
      </c>
      <c r="S38" s="430" t="s">
        <v>890</v>
      </c>
      <c r="T38" t="s">
        <v>893</v>
      </c>
      <c r="U38" t="s">
        <v>894</v>
      </c>
    </row>
    <row r="39" spans="1:21">
      <c r="A39" t="s">
        <v>895</v>
      </c>
      <c r="B39" t="s">
        <v>896</v>
      </c>
      <c r="C39" t="s">
        <v>897</v>
      </c>
      <c r="D39" t="s">
        <v>898</v>
      </c>
      <c r="E39" t="s">
        <v>536</v>
      </c>
      <c r="F39" t="s">
        <v>879</v>
      </c>
      <c r="G39" t="s">
        <v>662</v>
      </c>
      <c r="H39" t="s">
        <v>536</v>
      </c>
      <c r="I39">
        <v>70201</v>
      </c>
      <c r="J39" t="s">
        <v>468</v>
      </c>
      <c r="K39" t="s">
        <v>878</v>
      </c>
      <c r="L39" t="s">
        <v>899</v>
      </c>
      <c r="M39" t="s">
        <v>898</v>
      </c>
      <c r="N39" t="s">
        <v>898</v>
      </c>
      <c r="O39" t="s">
        <v>540</v>
      </c>
      <c r="P39" t="s">
        <v>900</v>
      </c>
      <c r="Q39" t="s">
        <v>528</v>
      </c>
      <c r="R39" t="s">
        <v>901</v>
      </c>
      <c r="S39" s="430" t="s">
        <v>900</v>
      </c>
      <c r="T39" t="s">
        <v>902</v>
      </c>
      <c r="U39" t="s">
        <v>903</v>
      </c>
    </row>
    <row r="40" spans="1:21">
      <c r="A40" t="s">
        <v>904</v>
      </c>
      <c r="B40" t="s">
        <v>905</v>
      </c>
      <c r="C40" t="s">
        <v>906</v>
      </c>
      <c r="D40" t="s">
        <v>898</v>
      </c>
      <c r="E40" t="s">
        <v>522</v>
      </c>
      <c r="F40" t="s">
        <v>879</v>
      </c>
      <c r="G40" t="s">
        <v>640</v>
      </c>
      <c r="H40" t="s">
        <v>536</v>
      </c>
      <c r="I40">
        <v>70601</v>
      </c>
      <c r="J40" t="s">
        <v>489</v>
      </c>
      <c r="K40" t="s">
        <v>878</v>
      </c>
      <c r="L40" t="s">
        <v>907</v>
      </c>
      <c r="M40" t="s">
        <v>907</v>
      </c>
      <c r="N40" t="s">
        <v>908</v>
      </c>
      <c r="O40" t="s">
        <v>540</v>
      </c>
      <c r="P40" t="s">
        <v>909</v>
      </c>
      <c r="Q40" t="s">
        <v>910</v>
      </c>
      <c r="R40" t="s">
        <v>911</v>
      </c>
      <c r="S40" s="430" t="s">
        <v>912</v>
      </c>
      <c r="T40" t="s">
        <v>913</v>
      </c>
      <c r="U40" t="s">
        <v>914</v>
      </c>
    </row>
    <row r="41" spans="1:21">
      <c r="A41" t="s">
        <v>915</v>
      </c>
      <c r="B41" t="s">
        <v>916</v>
      </c>
      <c r="C41" t="s">
        <v>917</v>
      </c>
      <c r="D41" t="s">
        <v>918</v>
      </c>
      <c r="E41" t="s">
        <v>536</v>
      </c>
      <c r="F41" t="s">
        <v>617</v>
      </c>
      <c r="G41" t="s">
        <v>640</v>
      </c>
      <c r="H41" t="s">
        <v>536</v>
      </c>
      <c r="I41">
        <v>60601</v>
      </c>
      <c r="J41" t="s">
        <v>919</v>
      </c>
      <c r="K41" t="s">
        <v>618</v>
      </c>
      <c r="L41" t="s">
        <v>920</v>
      </c>
      <c r="M41" t="s">
        <v>920</v>
      </c>
      <c r="N41" t="s">
        <v>921</v>
      </c>
      <c r="O41" t="s">
        <v>540</v>
      </c>
      <c r="P41" t="s">
        <v>922</v>
      </c>
      <c r="Q41" t="s">
        <v>923</v>
      </c>
      <c r="R41" t="s">
        <v>924</v>
      </c>
      <c r="S41" s="430" t="s">
        <v>925</v>
      </c>
      <c r="T41" t="s">
        <v>926</v>
      </c>
      <c r="U41" t="s">
        <v>927</v>
      </c>
    </row>
    <row r="42" spans="1:21">
      <c r="A42" t="s">
        <v>928</v>
      </c>
      <c r="B42" t="s">
        <v>929</v>
      </c>
      <c r="C42" t="s">
        <v>930</v>
      </c>
      <c r="D42" t="s">
        <v>721</v>
      </c>
      <c r="E42" t="s">
        <v>662</v>
      </c>
      <c r="F42" t="s">
        <v>722</v>
      </c>
      <c r="G42" t="s">
        <v>536</v>
      </c>
      <c r="H42" t="s">
        <v>519</v>
      </c>
      <c r="I42">
        <v>40103</v>
      </c>
      <c r="J42" t="s">
        <v>296</v>
      </c>
      <c r="K42" t="s">
        <v>721</v>
      </c>
      <c r="L42" t="s">
        <v>721</v>
      </c>
      <c r="M42" t="s">
        <v>931</v>
      </c>
      <c r="N42" t="s">
        <v>932</v>
      </c>
      <c r="O42" t="s">
        <v>540</v>
      </c>
      <c r="P42" t="s">
        <v>933</v>
      </c>
      <c r="Q42" t="s">
        <v>934</v>
      </c>
      <c r="R42" t="s">
        <v>935</v>
      </c>
      <c r="S42" s="430" t="s">
        <v>936</v>
      </c>
      <c r="T42" t="s">
        <v>937</v>
      </c>
      <c r="U42" t="s">
        <v>938</v>
      </c>
    </row>
    <row r="43" spans="1:21">
      <c r="A43" t="s">
        <v>939</v>
      </c>
      <c r="B43" t="s">
        <v>940</v>
      </c>
      <c r="C43" t="s">
        <v>941</v>
      </c>
      <c r="D43" t="s">
        <v>616</v>
      </c>
      <c r="E43" t="s">
        <v>640</v>
      </c>
      <c r="F43" t="s">
        <v>617</v>
      </c>
      <c r="G43" t="s">
        <v>550</v>
      </c>
      <c r="H43" t="s">
        <v>536</v>
      </c>
      <c r="I43">
        <v>60501</v>
      </c>
      <c r="J43" t="s">
        <v>436</v>
      </c>
      <c r="K43" t="s">
        <v>618</v>
      </c>
      <c r="L43" t="s">
        <v>858</v>
      </c>
      <c r="M43" t="s">
        <v>942</v>
      </c>
      <c r="N43" t="s">
        <v>943</v>
      </c>
      <c r="O43" t="s">
        <v>540</v>
      </c>
      <c r="P43" t="s">
        <v>944</v>
      </c>
      <c r="Q43" t="s">
        <v>528</v>
      </c>
      <c r="R43" t="s">
        <v>945</v>
      </c>
      <c r="S43" s="430" t="s">
        <v>944</v>
      </c>
      <c r="T43" t="s">
        <v>946</v>
      </c>
      <c r="U43" t="s">
        <v>947</v>
      </c>
    </row>
    <row r="44" spans="1:21">
      <c r="A44" t="s">
        <v>948</v>
      </c>
      <c r="B44" t="s">
        <v>949</v>
      </c>
      <c r="C44" t="s">
        <v>950</v>
      </c>
      <c r="D44" t="s">
        <v>918</v>
      </c>
      <c r="E44" t="s">
        <v>522</v>
      </c>
      <c r="F44" t="s">
        <v>617</v>
      </c>
      <c r="G44" t="s">
        <v>827</v>
      </c>
      <c r="H44" t="s">
        <v>536</v>
      </c>
      <c r="I44">
        <v>60901</v>
      </c>
      <c r="J44" t="s">
        <v>454</v>
      </c>
      <c r="K44" t="s">
        <v>618</v>
      </c>
      <c r="L44" t="s">
        <v>951</v>
      </c>
      <c r="M44" t="s">
        <v>951</v>
      </c>
      <c r="N44" t="s">
        <v>952</v>
      </c>
      <c r="O44" t="s">
        <v>540</v>
      </c>
      <c r="P44" t="s">
        <v>953</v>
      </c>
      <c r="Q44" t="s">
        <v>954</v>
      </c>
      <c r="R44" t="s">
        <v>955</v>
      </c>
      <c r="S44" s="430" t="s">
        <v>954</v>
      </c>
      <c r="T44" t="s">
        <v>956</v>
      </c>
      <c r="U44" t="s">
        <v>957</v>
      </c>
    </row>
    <row r="45" spans="1:21">
      <c r="A45" t="s">
        <v>958</v>
      </c>
      <c r="B45" t="s">
        <v>959</v>
      </c>
      <c r="C45" t="s">
        <v>960</v>
      </c>
      <c r="D45" t="s">
        <v>878</v>
      </c>
      <c r="E45" t="s">
        <v>522</v>
      </c>
      <c r="F45" t="s">
        <v>879</v>
      </c>
      <c r="G45" t="s">
        <v>519</v>
      </c>
      <c r="H45" t="s">
        <v>536</v>
      </c>
      <c r="I45">
        <v>70301</v>
      </c>
      <c r="J45" t="s">
        <v>475</v>
      </c>
      <c r="K45" t="s">
        <v>878</v>
      </c>
      <c r="L45" t="s">
        <v>961</v>
      </c>
      <c r="M45" t="s">
        <v>961</v>
      </c>
      <c r="N45" t="s">
        <v>961</v>
      </c>
      <c r="O45" t="s">
        <v>540</v>
      </c>
      <c r="P45" t="s">
        <v>962</v>
      </c>
      <c r="Q45" t="s">
        <v>963</v>
      </c>
      <c r="R45" t="s">
        <v>964</v>
      </c>
      <c r="S45" s="430" t="s">
        <v>965</v>
      </c>
      <c r="T45" t="s">
        <v>966</v>
      </c>
      <c r="U45" t="s">
        <v>967</v>
      </c>
    </row>
    <row r="46" spans="1:21">
      <c r="A46" t="s">
        <v>968</v>
      </c>
      <c r="B46" t="s">
        <v>969</v>
      </c>
      <c r="C46" t="s">
        <v>970</v>
      </c>
      <c r="D46" t="s">
        <v>826</v>
      </c>
      <c r="E46" t="s">
        <v>522</v>
      </c>
      <c r="F46" t="s">
        <v>617</v>
      </c>
      <c r="G46" t="s">
        <v>575</v>
      </c>
      <c r="H46" t="s">
        <v>519</v>
      </c>
      <c r="I46">
        <v>60703</v>
      </c>
      <c r="J46" t="s">
        <v>446</v>
      </c>
      <c r="K46" t="s">
        <v>618</v>
      </c>
      <c r="L46" t="s">
        <v>839</v>
      </c>
      <c r="M46" t="s">
        <v>971</v>
      </c>
      <c r="N46" t="s">
        <v>971</v>
      </c>
      <c r="O46" t="s">
        <v>540</v>
      </c>
      <c r="P46" t="s">
        <v>972</v>
      </c>
      <c r="Q46" t="s">
        <v>973</v>
      </c>
      <c r="R46" t="s">
        <v>974</v>
      </c>
      <c r="S46" s="430" t="s">
        <v>975</v>
      </c>
      <c r="T46" t="s">
        <v>976</v>
      </c>
      <c r="U46" t="s">
        <v>977</v>
      </c>
    </row>
    <row r="47" spans="1:21">
      <c r="A47" t="s">
        <v>978</v>
      </c>
      <c r="B47" t="s">
        <v>979</v>
      </c>
      <c r="C47" t="s">
        <v>650</v>
      </c>
      <c r="D47" t="s">
        <v>603</v>
      </c>
      <c r="E47" t="s">
        <v>519</v>
      </c>
      <c r="F47" t="s">
        <v>520</v>
      </c>
      <c r="G47" t="s">
        <v>604</v>
      </c>
      <c r="H47" t="s">
        <v>519</v>
      </c>
      <c r="I47">
        <v>11903</v>
      </c>
      <c r="J47" t="s">
        <v>109</v>
      </c>
      <c r="K47" t="s">
        <v>523</v>
      </c>
      <c r="L47" t="s">
        <v>603</v>
      </c>
      <c r="M47" t="s">
        <v>980</v>
      </c>
      <c r="N47" t="s">
        <v>652</v>
      </c>
      <c r="O47" t="s">
        <v>540</v>
      </c>
      <c r="P47" t="s">
        <v>981</v>
      </c>
      <c r="Q47" t="s">
        <v>528</v>
      </c>
      <c r="R47" t="s">
        <v>982</v>
      </c>
      <c r="S47" s="430" t="s">
        <v>983</v>
      </c>
      <c r="T47" t="s">
        <v>984</v>
      </c>
      <c r="U47" t="s">
        <v>985</v>
      </c>
    </row>
    <row r="48" spans="1:21">
      <c r="A48" t="s">
        <v>986</v>
      </c>
      <c r="B48" t="s">
        <v>987</v>
      </c>
      <c r="C48" t="s">
        <v>988</v>
      </c>
      <c r="D48" t="s">
        <v>898</v>
      </c>
      <c r="E48" t="s">
        <v>519</v>
      </c>
      <c r="F48" t="s">
        <v>879</v>
      </c>
      <c r="G48" t="s">
        <v>662</v>
      </c>
      <c r="H48" t="s">
        <v>550</v>
      </c>
      <c r="I48">
        <v>70205</v>
      </c>
      <c r="J48" t="s">
        <v>472</v>
      </c>
      <c r="K48" t="s">
        <v>878</v>
      </c>
      <c r="L48" t="s">
        <v>899</v>
      </c>
      <c r="M48" t="s">
        <v>989</v>
      </c>
      <c r="N48" t="s">
        <v>990</v>
      </c>
      <c r="O48" t="s">
        <v>540</v>
      </c>
      <c r="P48" t="s">
        <v>991</v>
      </c>
      <c r="Q48" t="s">
        <v>992</v>
      </c>
      <c r="R48" t="s">
        <v>993</v>
      </c>
      <c r="S48" s="430" t="s">
        <v>994</v>
      </c>
      <c r="T48" t="s">
        <v>995</v>
      </c>
      <c r="U48" t="s">
        <v>996</v>
      </c>
    </row>
    <row r="49" spans="1:21">
      <c r="A49" t="s">
        <v>997</v>
      </c>
      <c r="B49" t="s">
        <v>998</v>
      </c>
      <c r="C49" t="s">
        <v>999</v>
      </c>
      <c r="D49" t="s">
        <v>603</v>
      </c>
      <c r="E49" t="s">
        <v>536</v>
      </c>
      <c r="F49" t="s">
        <v>520</v>
      </c>
      <c r="G49" t="s">
        <v>604</v>
      </c>
      <c r="H49" t="s">
        <v>536</v>
      </c>
      <c r="I49">
        <v>11901</v>
      </c>
      <c r="J49" t="s">
        <v>605</v>
      </c>
      <c r="K49" t="s">
        <v>523</v>
      </c>
      <c r="L49" t="s">
        <v>603</v>
      </c>
      <c r="M49" t="s">
        <v>606</v>
      </c>
      <c r="N49" t="s">
        <v>1000</v>
      </c>
      <c r="O49" t="s">
        <v>540</v>
      </c>
      <c r="P49" t="s">
        <v>1001</v>
      </c>
      <c r="Q49" t="s">
        <v>528</v>
      </c>
      <c r="R49" t="s">
        <v>1002</v>
      </c>
      <c r="S49" s="430" t="s">
        <v>1001</v>
      </c>
      <c r="T49" t="s">
        <v>611</v>
      </c>
      <c r="U49" t="s">
        <v>1003</v>
      </c>
    </row>
    <row r="50" spans="1:21">
      <c r="A50" t="s">
        <v>1004</v>
      </c>
      <c r="B50" t="s">
        <v>1005</v>
      </c>
      <c r="C50" t="s">
        <v>1006</v>
      </c>
      <c r="D50" t="s">
        <v>629</v>
      </c>
      <c r="E50" t="s">
        <v>827</v>
      </c>
      <c r="F50" t="s">
        <v>630</v>
      </c>
      <c r="G50" t="s">
        <v>827</v>
      </c>
      <c r="H50" t="s">
        <v>536</v>
      </c>
      <c r="I50">
        <v>20901</v>
      </c>
      <c r="J50" t="s">
        <v>192</v>
      </c>
      <c r="K50" t="s">
        <v>629</v>
      </c>
      <c r="L50" t="s">
        <v>1007</v>
      </c>
      <c r="M50" t="s">
        <v>1007</v>
      </c>
      <c r="N50" t="s">
        <v>1008</v>
      </c>
      <c r="O50" t="s">
        <v>540</v>
      </c>
      <c r="P50" t="s">
        <v>1009</v>
      </c>
      <c r="Q50" t="s">
        <v>1009</v>
      </c>
      <c r="R50" t="s">
        <v>1010</v>
      </c>
      <c r="S50" s="430" t="s">
        <v>1009</v>
      </c>
      <c r="T50" t="s">
        <v>1011</v>
      </c>
      <c r="U50" t="s">
        <v>1012</v>
      </c>
    </row>
    <row r="51" spans="1:21">
      <c r="A51" t="s">
        <v>1013</v>
      </c>
      <c r="B51" t="s">
        <v>1014</v>
      </c>
      <c r="C51" t="s">
        <v>1015</v>
      </c>
      <c r="D51" t="s">
        <v>740</v>
      </c>
      <c r="E51" t="s">
        <v>519</v>
      </c>
      <c r="F51" t="s">
        <v>722</v>
      </c>
      <c r="G51" t="s">
        <v>551</v>
      </c>
      <c r="H51" t="s">
        <v>536</v>
      </c>
      <c r="I51">
        <v>41001</v>
      </c>
      <c r="J51" t="s">
        <v>337</v>
      </c>
      <c r="K51" t="s">
        <v>721</v>
      </c>
      <c r="L51" t="s">
        <v>740</v>
      </c>
      <c r="M51" t="s">
        <v>1016</v>
      </c>
      <c r="N51" t="s">
        <v>755</v>
      </c>
      <c r="O51" t="s">
        <v>540</v>
      </c>
      <c r="P51" t="s">
        <v>1017</v>
      </c>
      <c r="Q51" t="s">
        <v>862</v>
      </c>
      <c r="R51" t="s">
        <v>1018</v>
      </c>
      <c r="S51" s="430" t="s">
        <v>1017</v>
      </c>
      <c r="T51" t="s">
        <v>1019</v>
      </c>
      <c r="U51" t="s">
        <v>1020</v>
      </c>
    </row>
    <row r="52" spans="1:21">
      <c r="A52" t="s">
        <v>1021</v>
      </c>
      <c r="B52" t="s">
        <v>1022</v>
      </c>
      <c r="C52" t="s">
        <v>1023</v>
      </c>
      <c r="D52" t="s">
        <v>898</v>
      </c>
      <c r="E52" t="s">
        <v>522</v>
      </c>
      <c r="F52" t="s">
        <v>879</v>
      </c>
      <c r="G52" t="s">
        <v>640</v>
      </c>
      <c r="H52" t="s">
        <v>519</v>
      </c>
      <c r="I52">
        <v>70603</v>
      </c>
      <c r="J52" t="s">
        <v>491</v>
      </c>
      <c r="K52" t="s">
        <v>878</v>
      </c>
      <c r="L52" t="s">
        <v>907</v>
      </c>
      <c r="M52" t="s">
        <v>1024</v>
      </c>
      <c r="N52" t="s">
        <v>1025</v>
      </c>
      <c r="O52" t="s">
        <v>540</v>
      </c>
      <c r="P52" t="s">
        <v>1026</v>
      </c>
      <c r="Q52" t="s">
        <v>1027</v>
      </c>
      <c r="R52" t="s">
        <v>1028</v>
      </c>
      <c r="S52" s="430" t="s">
        <v>1027</v>
      </c>
      <c r="T52" t="s">
        <v>913</v>
      </c>
      <c r="U52" t="s">
        <v>914</v>
      </c>
    </row>
    <row r="53" spans="1:21">
      <c r="A53" t="s">
        <v>1029</v>
      </c>
      <c r="B53" t="s">
        <v>1030</v>
      </c>
      <c r="C53" t="s">
        <v>1031</v>
      </c>
      <c r="D53" t="s">
        <v>603</v>
      </c>
      <c r="E53" t="s">
        <v>827</v>
      </c>
      <c r="F53" t="s">
        <v>520</v>
      </c>
      <c r="G53" t="s">
        <v>604</v>
      </c>
      <c r="H53" t="s">
        <v>550</v>
      </c>
      <c r="I53">
        <v>11905</v>
      </c>
      <c r="J53" t="s">
        <v>111</v>
      </c>
      <c r="K53" t="s">
        <v>523</v>
      </c>
      <c r="L53" t="s">
        <v>603</v>
      </c>
      <c r="M53" t="s">
        <v>1032</v>
      </c>
      <c r="N53" t="s">
        <v>1032</v>
      </c>
      <c r="O53" t="s">
        <v>540</v>
      </c>
      <c r="P53" t="s">
        <v>1033</v>
      </c>
      <c r="Q53" t="s">
        <v>528</v>
      </c>
      <c r="R53" t="s">
        <v>1034</v>
      </c>
      <c r="S53" s="430" t="s">
        <v>1035</v>
      </c>
      <c r="T53" t="s">
        <v>1036</v>
      </c>
      <c r="U53" t="s">
        <v>1037</v>
      </c>
    </row>
    <row r="54" spans="1:21">
      <c r="A54" t="s">
        <v>1038</v>
      </c>
      <c r="B54" t="s">
        <v>1039</v>
      </c>
      <c r="C54" t="s">
        <v>1040</v>
      </c>
      <c r="D54" t="s">
        <v>751</v>
      </c>
      <c r="E54" t="s">
        <v>519</v>
      </c>
      <c r="F54" t="s">
        <v>752</v>
      </c>
      <c r="G54" t="s">
        <v>522</v>
      </c>
      <c r="H54" t="s">
        <v>536</v>
      </c>
      <c r="I54">
        <v>50401</v>
      </c>
      <c r="J54" t="s">
        <v>363</v>
      </c>
      <c r="K54" t="s">
        <v>753</v>
      </c>
      <c r="L54" t="s">
        <v>1041</v>
      </c>
      <c r="M54" t="s">
        <v>1041</v>
      </c>
      <c r="N54" t="s">
        <v>1041</v>
      </c>
      <c r="O54" t="s">
        <v>540</v>
      </c>
      <c r="P54" t="s">
        <v>1042</v>
      </c>
      <c r="Q54" t="s">
        <v>528</v>
      </c>
      <c r="R54" t="s">
        <v>1043</v>
      </c>
      <c r="S54" s="430" t="s">
        <v>1044</v>
      </c>
      <c r="T54" t="s">
        <v>1045</v>
      </c>
      <c r="U54" t="s">
        <v>1046</v>
      </c>
    </row>
    <row r="55" spans="1:21">
      <c r="A55" t="s">
        <v>1047</v>
      </c>
      <c r="B55" t="s">
        <v>1048</v>
      </c>
      <c r="C55" t="s">
        <v>1049</v>
      </c>
      <c r="D55" t="s">
        <v>918</v>
      </c>
      <c r="E55" t="s">
        <v>550</v>
      </c>
      <c r="F55" t="s">
        <v>617</v>
      </c>
      <c r="G55" t="s">
        <v>1050</v>
      </c>
      <c r="H55" t="s">
        <v>536</v>
      </c>
      <c r="I55">
        <v>61101</v>
      </c>
      <c r="J55" t="s">
        <v>459</v>
      </c>
      <c r="K55" t="s">
        <v>618</v>
      </c>
      <c r="L55" t="s">
        <v>1051</v>
      </c>
      <c r="M55" t="s">
        <v>1052</v>
      </c>
      <c r="N55" t="s">
        <v>1053</v>
      </c>
      <c r="O55" t="s">
        <v>540</v>
      </c>
      <c r="P55" t="s">
        <v>1054</v>
      </c>
      <c r="Q55" t="s">
        <v>1055</v>
      </c>
      <c r="R55" t="s">
        <v>1056</v>
      </c>
      <c r="S55" s="430" t="s">
        <v>1055</v>
      </c>
      <c r="T55" t="s">
        <v>1056</v>
      </c>
      <c r="U55" t="s">
        <v>1057</v>
      </c>
    </row>
    <row r="56" spans="1:21">
      <c r="A56" t="s">
        <v>1058</v>
      </c>
      <c r="B56" t="s">
        <v>1059</v>
      </c>
      <c r="C56" t="s">
        <v>1060</v>
      </c>
      <c r="D56" t="s">
        <v>1061</v>
      </c>
      <c r="E56" t="s">
        <v>662</v>
      </c>
      <c r="F56" t="s">
        <v>879</v>
      </c>
      <c r="G56" t="s">
        <v>522</v>
      </c>
      <c r="H56" t="s">
        <v>522</v>
      </c>
      <c r="I56">
        <v>70404</v>
      </c>
      <c r="J56" t="s">
        <v>485</v>
      </c>
      <c r="K56" t="s">
        <v>878</v>
      </c>
      <c r="L56" t="s">
        <v>1062</v>
      </c>
      <c r="M56" t="s">
        <v>1063</v>
      </c>
      <c r="N56" t="s">
        <v>1064</v>
      </c>
      <c r="O56" t="s">
        <v>540</v>
      </c>
      <c r="P56" t="s">
        <v>528</v>
      </c>
      <c r="Q56" t="s">
        <v>528</v>
      </c>
      <c r="R56" t="s">
        <v>1065</v>
      </c>
      <c r="S56" s="430" t="s">
        <v>1066</v>
      </c>
      <c r="T56" t="s">
        <v>1067</v>
      </c>
      <c r="U56" t="s">
        <v>1068</v>
      </c>
    </row>
    <row r="57" spans="1:21">
      <c r="A57" t="s">
        <v>1069</v>
      </c>
      <c r="B57" t="s">
        <v>1070</v>
      </c>
      <c r="C57" t="s">
        <v>1071</v>
      </c>
      <c r="D57" t="s">
        <v>1072</v>
      </c>
      <c r="E57" t="s">
        <v>536</v>
      </c>
      <c r="F57" t="s">
        <v>520</v>
      </c>
      <c r="G57" t="s">
        <v>550</v>
      </c>
      <c r="H57" t="s">
        <v>536</v>
      </c>
      <c r="I57">
        <v>10501</v>
      </c>
      <c r="J57" t="s">
        <v>38</v>
      </c>
      <c r="K57" t="s">
        <v>523</v>
      </c>
      <c r="L57" t="s">
        <v>1073</v>
      </c>
      <c r="M57" t="s">
        <v>1074</v>
      </c>
      <c r="N57" t="s">
        <v>1075</v>
      </c>
      <c r="O57" t="s">
        <v>540</v>
      </c>
      <c r="P57" t="s">
        <v>1076</v>
      </c>
      <c r="Q57" t="s">
        <v>528</v>
      </c>
      <c r="R57" t="s">
        <v>1077</v>
      </c>
      <c r="S57" s="430" t="s">
        <v>1078</v>
      </c>
      <c r="T57" t="s">
        <v>1079</v>
      </c>
      <c r="U57" t="s">
        <v>1080</v>
      </c>
    </row>
  </sheetData>
  <sheetProtection algorithmName="SHA-512" hashValue="P/XOJrN2m5IIgU3IO1qW+KjeqpH+9K5LiXnNGw1qx6nybKboWmLW7DoEu1U545DDi+FOImv7SJfvd5kac1AWMw==" saltValue="tzMYivDNgh7HD/AjN4XrOQ==" spinCount="100000" sheet="1" objects="1" scenarios="1"/>
  <autoFilter ref="A2:U57" xr:uid="{00000000-0009-0000-0000-000001000000}">
    <sortState xmlns:xlrd2="http://schemas.microsoft.com/office/spreadsheetml/2017/richdata2" ref="A3:U57">
      <sortCondition ref="A3:A57"/>
    </sortState>
  </autoFilter>
  <sortState xmlns:xlrd2="http://schemas.microsoft.com/office/spreadsheetml/2017/richdata2" ref="A3:U57">
    <sortCondition ref="A3:A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E91"/>
  <sheetViews>
    <sheetView showGridLines="0" tabSelected="1" zoomScale="95" zoomScaleNormal="95" workbookViewId="0"/>
  </sheetViews>
  <sheetFormatPr defaultColWidth="11.42578125" defaultRowHeight="15"/>
  <cols>
    <col min="1" max="1" width="6.7109375" style="434" customWidth="1"/>
    <col min="2" max="2" width="43.140625" style="10" customWidth="1"/>
    <col min="3" max="3" width="63.85546875" style="10" customWidth="1"/>
    <col min="4" max="4" width="2.85546875" style="10" customWidth="1"/>
    <col min="5" max="5" width="45" style="10" customWidth="1"/>
    <col min="6" max="16384" width="11.42578125" style="8"/>
  </cols>
  <sheetData>
    <row r="1" spans="1:5">
      <c r="A1" s="434">
        <v>1</v>
      </c>
    </row>
    <row r="2" spans="1:5" ht="33.75">
      <c r="A2" s="434">
        <v>2</v>
      </c>
      <c r="B2" s="480" t="s">
        <v>1081</v>
      </c>
      <c r="C2" s="480"/>
      <c r="D2" s="480"/>
      <c r="E2" s="480"/>
    </row>
    <row r="3" spans="1:5" ht="31.5">
      <c r="A3" s="434">
        <v>3</v>
      </c>
      <c r="B3" s="481" t="s">
        <v>1082</v>
      </c>
      <c r="C3" s="481"/>
      <c r="D3" s="481"/>
      <c r="E3" s="481"/>
    </row>
    <row r="4" spans="1:5" ht="13.5" customHeight="1">
      <c r="A4" s="434">
        <v>4</v>
      </c>
      <c r="D4" s="9"/>
      <c r="E4" s="482" t="s">
        <v>1083</v>
      </c>
    </row>
    <row r="5" spans="1:5" ht="21.75" customHeight="1">
      <c r="A5" s="434">
        <v>5</v>
      </c>
      <c r="B5" s="11" t="s">
        <v>1084</v>
      </c>
      <c r="C5" s="298"/>
      <c r="D5" s="12"/>
      <c r="E5" s="483"/>
    </row>
    <row r="6" spans="1:5" ht="21.75" customHeight="1">
      <c r="A6" s="434">
        <v>6</v>
      </c>
      <c r="B6" s="11" t="s">
        <v>1085</v>
      </c>
      <c r="C6" s="299" t="str">
        <f>IFERROR(VLOOKUP(C5,datos,3,0),"")</f>
        <v/>
      </c>
      <c r="D6" s="12"/>
      <c r="E6" s="484" t="str">
        <f>CONCATENATE("4.",C7,"-",C5,"-",C6)</f>
        <v>4.--</v>
      </c>
    </row>
    <row r="7" spans="1:5" ht="21.75" customHeight="1">
      <c r="A7" s="434">
        <v>7</v>
      </c>
      <c r="B7" s="11" t="s">
        <v>1086</v>
      </c>
      <c r="C7" s="13" t="str">
        <f>IFERROR(VLOOKUP(C5,datos,2,0),"")</f>
        <v/>
      </c>
      <c r="D7" s="12"/>
      <c r="E7" s="485"/>
    </row>
    <row r="8" spans="1:5" ht="21" customHeight="1">
      <c r="A8" s="434">
        <v>8</v>
      </c>
      <c r="B8" s="11"/>
      <c r="D8" s="12"/>
      <c r="E8" s="14"/>
    </row>
    <row r="9" spans="1:5" ht="21" customHeight="1">
      <c r="A9" s="434">
        <v>9</v>
      </c>
      <c r="B9" s="11" t="s">
        <v>1087</v>
      </c>
      <c r="C9" s="300" t="str">
        <f>IFERROR(VLOOKUP(C5,datos,16,0),"")</f>
        <v/>
      </c>
      <c r="D9" s="15"/>
    </row>
    <row r="10" spans="1:5" ht="21" customHeight="1">
      <c r="A10" s="434">
        <v>10</v>
      </c>
      <c r="B10" s="11" t="s">
        <v>1088</v>
      </c>
      <c r="C10" s="300" t="str">
        <f>IFERROR(VLOOKUP(C5,datos,17,0),"")</f>
        <v/>
      </c>
      <c r="D10" s="15"/>
    </row>
    <row r="11" spans="1:5" ht="21" customHeight="1">
      <c r="A11" s="434">
        <v>11</v>
      </c>
      <c r="B11" s="11"/>
      <c r="C11" s="16"/>
      <c r="D11" s="15"/>
      <c r="E11" s="17" t="s">
        <v>1089</v>
      </c>
    </row>
    <row r="12" spans="1:5" ht="21" customHeight="1">
      <c r="A12" s="434">
        <v>12</v>
      </c>
      <c r="B12" s="11" t="s">
        <v>1090</v>
      </c>
      <c r="C12" s="301" t="str">
        <f>IFERROR(VLOOKUP(C13,prov,2,0),"")</f>
        <v/>
      </c>
      <c r="D12" s="18"/>
    </row>
    <row r="13" spans="1:5" ht="21" customHeight="1">
      <c r="A13" s="434">
        <v>13</v>
      </c>
      <c r="B13" s="11" t="s">
        <v>1091</v>
      </c>
      <c r="C13" s="19" t="str">
        <f>IFERROR(VLOOKUP(C5,datos,9,0),"")</f>
        <v/>
      </c>
      <c r="D13" s="18"/>
    </row>
    <row r="14" spans="1:5" ht="21" customHeight="1">
      <c r="A14" s="434">
        <v>14</v>
      </c>
      <c r="B14" s="20" t="s">
        <v>1092</v>
      </c>
      <c r="C14" s="302" t="str">
        <f>IFERROR(VLOOKUP(C5,datos,15,0),"")</f>
        <v/>
      </c>
      <c r="D14" s="21"/>
    </row>
    <row r="15" spans="1:5" ht="21" customHeight="1">
      <c r="A15" s="434">
        <v>15</v>
      </c>
      <c r="B15" s="20" t="s">
        <v>1093</v>
      </c>
      <c r="C15" s="302" t="str">
        <f>IFERROR(VLOOKUP(C5,datos,4,0),"")</f>
        <v/>
      </c>
      <c r="D15" s="21"/>
    </row>
    <row r="16" spans="1:5" ht="21" customHeight="1">
      <c r="A16" s="434">
        <v>16</v>
      </c>
      <c r="B16" s="20" t="s">
        <v>1094</v>
      </c>
      <c r="C16" s="303" t="str">
        <f>IFERROR(VLOOKUP(C5,datos,5,0),"")</f>
        <v/>
      </c>
      <c r="D16" s="21"/>
      <c r="E16" s="17" t="s">
        <v>1095</v>
      </c>
    </row>
    <row r="17" spans="1:5" ht="21" customHeight="1">
      <c r="A17" s="434">
        <v>17</v>
      </c>
      <c r="B17" s="22"/>
      <c r="C17" s="22"/>
    </row>
    <row r="18" spans="1:5" ht="21" customHeight="1">
      <c r="A18" s="434">
        <v>18</v>
      </c>
      <c r="B18" s="11" t="s">
        <v>1096</v>
      </c>
      <c r="C18" s="304" t="str">
        <f>IFERROR(VLOOKUP(C5,datos,18,0),"")</f>
        <v/>
      </c>
      <c r="D18" s="23"/>
      <c r="E18" s="8"/>
    </row>
    <row r="19" spans="1:5" ht="21" customHeight="1">
      <c r="A19" s="434">
        <v>19</v>
      </c>
      <c r="B19" s="11" t="s">
        <v>1097</v>
      </c>
      <c r="C19" s="300" t="str">
        <f>IFERROR(VLOOKUP(C5,datos,19,0),"")</f>
        <v/>
      </c>
      <c r="D19" s="24"/>
      <c r="E19" s="8"/>
    </row>
    <row r="20" spans="1:5" ht="21" customHeight="1">
      <c r="A20" s="434">
        <v>20</v>
      </c>
      <c r="B20" s="11" t="s">
        <v>1098</v>
      </c>
      <c r="C20" s="304" t="str">
        <f>IFERROR(VLOOKUP(C5,datos,20,0),"")</f>
        <v/>
      </c>
      <c r="D20" s="21"/>
      <c r="E20" s="8"/>
    </row>
    <row r="21" spans="1:5" ht="21" customHeight="1">
      <c r="A21" s="434">
        <v>21</v>
      </c>
      <c r="B21" s="11" t="s">
        <v>1099</v>
      </c>
      <c r="C21" s="300" t="str">
        <f>IFERROR(VLOOKUP(C5,datos,21,0),"")</f>
        <v/>
      </c>
      <c r="E21" s="17" t="s">
        <v>1100</v>
      </c>
    </row>
    <row r="22" spans="1:5" ht="21" customHeight="1">
      <c r="B22" s="25"/>
      <c r="E22" s="8"/>
    </row>
    <row r="23" spans="1:5">
      <c r="A23" s="46"/>
      <c r="B23" s="26"/>
      <c r="C23" s="486" t="s">
        <v>1101</v>
      </c>
      <c r="D23" s="487"/>
      <c r="E23" s="488"/>
    </row>
    <row r="24" spans="1:5">
      <c r="C24" s="489"/>
      <c r="D24" s="490"/>
      <c r="E24" s="491"/>
    </row>
    <row r="25" spans="1:5">
      <c r="C25" s="489"/>
      <c r="D25" s="490"/>
      <c r="E25" s="491"/>
    </row>
    <row r="26" spans="1:5">
      <c r="C26" s="492"/>
      <c r="D26" s="493"/>
      <c r="E26" s="494"/>
    </row>
    <row r="27" spans="1:5" ht="17.25" customHeight="1">
      <c r="E27" s="8"/>
    </row>
    <row r="28" spans="1:5" ht="17.25" customHeight="1">
      <c r="E28" s="8"/>
    </row>
    <row r="29" spans="1:5" ht="17.25" customHeight="1">
      <c r="E29" s="8"/>
    </row>
    <row r="30" spans="1:5" ht="17.25" customHeight="1">
      <c r="E30" s="8"/>
    </row>
    <row r="31" spans="1:5">
      <c r="E31" s="8"/>
    </row>
    <row r="86" ht="15" customHeight="1"/>
    <row r="87" ht="14.25" customHeight="1"/>
    <row r="88" ht="14.25" customHeight="1"/>
    <row r="89" ht="14.25" customHeight="1"/>
    <row r="90" ht="14.25" customHeight="1"/>
    <row r="91" ht="15" customHeight="1"/>
  </sheetData>
  <sheetProtection algorithmName="SHA-512" hashValue="NbYB8ysj11koru+9/TnuHPWuH2qwxrLxQ7w7s2OD55AIx2A78VNaJdvyGFvx9nK4tVdZextcjdmkBJZR8AJz8A==" saltValue="DUTNVc8gCel8SS9rv54XZQ==" spinCount="100000" sheet="1" objects="1" scenarios="1"/>
  <mergeCells count="5">
    <mergeCell ref="B2:E2"/>
    <mergeCell ref="B3:E3"/>
    <mergeCell ref="E4:E5"/>
    <mergeCell ref="E6:E7"/>
    <mergeCell ref="C23:E26"/>
  </mergeCells>
  <conditionalFormatting sqref="C6 C13:C16">
    <cfRule type="cellIs" dxfId="81" priority="4" operator="equal">
      <formula>#N/A</formula>
    </cfRule>
  </conditionalFormatting>
  <conditionalFormatting sqref="C9:C11">
    <cfRule type="cellIs" dxfId="80" priority="5" operator="equal">
      <formula>#N/A</formula>
    </cfRule>
  </conditionalFormatting>
  <conditionalFormatting sqref="C19">
    <cfRule type="cellIs" dxfId="79" priority="2" operator="equal">
      <formula>#N/A</formula>
    </cfRule>
  </conditionalFormatting>
  <conditionalFormatting sqref="C21">
    <cfRule type="cellIs" dxfId="78" priority="1" operator="equal">
      <formula>#N/A</formula>
    </cfRule>
  </conditionalFormatting>
  <conditionalFormatting sqref="C9:D16">
    <cfRule type="cellIs" dxfId="77" priority="3" operator="equal">
      <formula>#N/A</formula>
    </cfRule>
  </conditionalFormatting>
  <dataValidations count="1">
    <dataValidation allowBlank="1" showInputMessage="1" showErrorMessage="1" prompt="Digite únicamente los últimos 4 dígitos del Código Presupuestario._x000a__x000a_El NOCTURNO CALASANZ debe digitar el 0006_x000a_" sqref="C5" xr:uid="{07D76282-2D2F-464B-8E29-F8F4180C45F3}"/>
  </dataValidations>
  <printOptions horizontalCentered="1"/>
  <pageMargins left="0.39370078740157483" right="0.39370078740157483" top="1.03" bottom="0.43307086614173229" header="0.31496062992125984" footer="0.19685039370078741"/>
  <pageSetup scale="84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Z24"/>
  <sheetViews>
    <sheetView showGridLines="0" zoomScale="95" zoomScaleNormal="95" workbookViewId="0"/>
  </sheetViews>
  <sheetFormatPr defaultColWidth="11.42578125" defaultRowHeight="15"/>
  <cols>
    <col min="1" max="1" width="7.5703125" style="27" customWidth="1"/>
    <col min="2" max="2" width="45.28515625" style="8" customWidth="1"/>
    <col min="3" max="20" width="7.140625" style="8" customWidth="1"/>
    <col min="21" max="16384" width="11.42578125" style="8"/>
  </cols>
  <sheetData>
    <row r="1" spans="1:26" ht="18" customHeight="1">
      <c r="A1" s="434">
        <v>1</v>
      </c>
      <c r="B1" s="131" t="s">
        <v>1102</v>
      </c>
      <c r="C1" s="271"/>
      <c r="D1" s="271"/>
      <c r="E1" s="271"/>
      <c r="F1" s="271"/>
      <c r="G1" s="271"/>
      <c r="H1" s="271"/>
      <c r="I1" s="271"/>
      <c r="J1" s="271"/>
      <c r="K1" s="271"/>
    </row>
    <row r="2" spans="1:26" ht="18" customHeight="1">
      <c r="A2" s="434">
        <v>2</v>
      </c>
      <c r="B2" s="131" t="s">
        <v>1103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6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29"/>
      <c r="V3" s="229"/>
      <c r="W3" s="229"/>
      <c r="X3" s="229"/>
      <c r="Y3" s="229"/>
      <c r="Z3" s="229"/>
    </row>
    <row r="4" spans="1:26" ht="21.75" customHeight="1" thickTop="1">
      <c r="A4" s="434">
        <v>4</v>
      </c>
      <c r="B4" s="508" t="s">
        <v>1105</v>
      </c>
      <c r="C4" s="510" t="s">
        <v>1106</v>
      </c>
      <c r="D4" s="506"/>
      <c r="E4" s="506"/>
      <c r="F4" s="505" t="s">
        <v>1107</v>
      </c>
      <c r="G4" s="506"/>
      <c r="H4" s="507"/>
      <c r="I4" s="505" t="s">
        <v>1108</v>
      </c>
      <c r="J4" s="506"/>
      <c r="K4" s="507"/>
      <c r="L4" s="506" t="s">
        <v>1109</v>
      </c>
      <c r="M4" s="506"/>
      <c r="N4" s="506"/>
      <c r="O4" s="505" t="s">
        <v>1110</v>
      </c>
      <c r="P4" s="506"/>
      <c r="Q4" s="507"/>
      <c r="R4" s="505" t="s">
        <v>1111</v>
      </c>
      <c r="S4" s="506"/>
      <c r="T4" s="506"/>
    </row>
    <row r="5" spans="1:26" ht="30" customHeight="1" thickBot="1">
      <c r="A5" s="434">
        <v>5</v>
      </c>
      <c r="B5" s="509"/>
      <c r="C5" s="231" t="s">
        <v>1106</v>
      </c>
      <c r="D5" s="64" t="s">
        <v>1112</v>
      </c>
      <c r="E5" s="212" t="s">
        <v>1113</v>
      </c>
      <c r="F5" s="210" t="s">
        <v>1106</v>
      </c>
      <c r="G5" s="64" t="s">
        <v>1112</v>
      </c>
      <c r="H5" s="212" t="s">
        <v>1113</v>
      </c>
      <c r="I5" s="210" t="s">
        <v>1106</v>
      </c>
      <c r="J5" s="64" t="s">
        <v>1112</v>
      </c>
      <c r="K5" s="212" t="s">
        <v>1113</v>
      </c>
      <c r="L5" s="210" t="s">
        <v>1106</v>
      </c>
      <c r="M5" s="64" t="s">
        <v>1112</v>
      </c>
      <c r="N5" s="211" t="s">
        <v>1113</v>
      </c>
      <c r="O5" s="210" t="s">
        <v>1106</v>
      </c>
      <c r="P5" s="64" t="s">
        <v>1112</v>
      </c>
      <c r="Q5" s="212" t="s">
        <v>1113</v>
      </c>
      <c r="R5" s="210" t="s">
        <v>1106</v>
      </c>
      <c r="S5" s="64" t="s">
        <v>1112</v>
      </c>
      <c r="T5" s="212" t="s">
        <v>1113</v>
      </c>
    </row>
    <row r="6" spans="1:26" ht="24.75" customHeight="1" thickTop="1" thickBot="1">
      <c r="A6" s="434">
        <v>6</v>
      </c>
      <c r="B6" s="272" t="s">
        <v>1114</v>
      </c>
      <c r="C6" s="273">
        <f>+D6+E6</f>
        <v>0</v>
      </c>
      <c r="D6" s="274">
        <f>+G6+J6+M6+P6+S6</f>
        <v>0</v>
      </c>
      <c r="E6" s="275">
        <f>+H6+K6+N6+Q6+T6</f>
        <v>0</v>
      </c>
      <c r="F6" s="276">
        <f>+G6+H6</f>
        <v>0</v>
      </c>
      <c r="G6" s="308"/>
      <c r="H6" s="309"/>
      <c r="I6" s="276">
        <f>+J6+K6</f>
        <v>0</v>
      </c>
      <c r="J6" s="308"/>
      <c r="K6" s="309"/>
      <c r="L6" s="275">
        <f>+M6+N6</f>
        <v>0</v>
      </c>
      <c r="M6" s="308"/>
      <c r="N6" s="320"/>
      <c r="O6" s="276">
        <f>+P6+Q6</f>
        <v>0</v>
      </c>
      <c r="P6" s="308"/>
      <c r="Q6" s="309"/>
      <c r="R6" s="276">
        <f>+S6+T6</f>
        <v>0</v>
      </c>
      <c r="S6" s="308"/>
      <c r="T6" s="320"/>
    </row>
    <row r="7" spans="1:26" ht="22.5" customHeight="1">
      <c r="A7" s="434">
        <v>7</v>
      </c>
      <c r="B7" s="277" t="s">
        <v>1115</v>
      </c>
      <c r="C7" s="251">
        <f>D7+E7</f>
        <v>0</v>
      </c>
      <c r="D7" s="252">
        <f>G7+J7+M7+P7+S7</f>
        <v>0</v>
      </c>
      <c r="E7" s="278">
        <f>+H7+K7+N7+Q7+T7</f>
        <v>0</v>
      </c>
      <c r="F7" s="235">
        <f>+G7+H7</f>
        <v>0</v>
      </c>
      <c r="G7" s="310"/>
      <c r="H7" s="311"/>
      <c r="I7" s="235">
        <f>+J7+K7</f>
        <v>0</v>
      </c>
      <c r="J7" s="310"/>
      <c r="K7" s="311"/>
      <c r="L7" s="234">
        <f>+M7+N7</f>
        <v>0</v>
      </c>
      <c r="M7" s="310"/>
      <c r="N7" s="321"/>
      <c r="O7" s="235">
        <f>+P7+Q7</f>
        <v>0</v>
      </c>
      <c r="P7" s="310"/>
      <c r="Q7" s="311"/>
      <c r="R7" s="235">
        <f>+S7+T7</f>
        <v>0</v>
      </c>
      <c r="S7" s="310"/>
      <c r="T7" s="321"/>
    </row>
    <row r="8" spans="1:26" ht="22.5" customHeight="1">
      <c r="A8" s="434">
        <v>8</v>
      </c>
      <c r="B8" s="279" t="s">
        <v>1116</v>
      </c>
      <c r="C8" s="236">
        <f t="shared" ref="C8" si="0">D8+E8</f>
        <v>0</v>
      </c>
      <c r="D8" s="237">
        <f>G8+J8+M8+P8+S8</f>
        <v>0</v>
      </c>
      <c r="E8" s="238">
        <f>+H8+K8+N8+Q8+T8</f>
        <v>0</v>
      </c>
      <c r="F8" s="239">
        <f t="shared" ref="F8" si="1">+G8+H8</f>
        <v>0</v>
      </c>
      <c r="G8" s="312"/>
      <c r="H8" s="313"/>
      <c r="I8" s="239">
        <f t="shared" ref="I8" si="2">+J8+K8</f>
        <v>0</v>
      </c>
      <c r="J8" s="312"/>
      <c r="K8" s="313"/>
      <c r="L8" s="238">
        <f t="shared" ref="L8" si="3">+M8+N8</f>
        <v>0</v>
      </c>
      <c r="M8" s="312"/>
      <c r="N8" s="322"/>
      <c r="O8" s="239">
        <f t="shared" ref="O8" si="4">+P8+Q8</f>
        <v>0</v>
      </c>
      <c r="P8" s="312"/>
      <c r="Q8" s="313"/>
      <c r="R8" s="239">
        <f t="shared" ref="R8" si="5">+S8+T8</f>
        <v>0</v>
      </c>
      <c r="S8" s="312"/>
      <c r="T8" s="322"/>
    </row>
    <row r="9" spans="1:26" ht="22.5" customHeight="1">
      <c r="A9" s="434">
        <v>9</v>
      </c>
      <c r="B9" s="279" t="s">
        <v>1117</v>
      </c>
      <c r="C9" s="236">
        <f t="shared" ref="C9" si="6">D9+E9</f>
        <v>0</v>
      </c>
      <c r="D9" s="237">
        <f>G9+J9+M9+P9+S9</f>
        <v>0</v>
      </c>
      <c r="E9" s="238">
        <f>+H9+K9+N9+Q9+T9</f>
        <v>0</v>
      </c>
      <c r="F9" s="239">
        <f t="shared" ref="F9" si="7">+G9+H9</f>
        <v>0</v>
      </c>
      <c r="G9" s="312"/>
      <c r="H9" s="313"/>
      <c r="I9" s="239">
        <f t="shared" ref="I9" si="8">+J9+K9</f>
        <v>0</v>
      </c>
      <c r="J9" s="312"/>
      <c r="K9" s="313"/>
      <c r="L9" s="238">
        <f t="shared" ref="L9" si="9">+M9+N9</f>
        <v>0</v>
      </c>
      <c r="M9" s="312"/>
      <c r="N9" s="322"/>
      <c r="O9" s="239">
        <f t="shared" ref="O9" si="10">+P9+Q9</f>
        <v>0</v>
      </c>
      <c r="P9" s="312"/>
      <c r="Q9" s="313"/>
      <c r="R9" s="239">
        <f t="shared" ref="R9" si="11">+S9+T9</f>
        <v>0</v>
      </c>
      <c r="S9" s="312"/>
      <c r="T9" s="322"/>
    </row>
    <row r="10" spans="1:26" ht="22.5" customHeight="1">
      <c r="A10" s="434">
        <v>10</v>
      </c>
      <c r="B10" s="279" t="s">
        <v>1118</v>
      </c>
      <c r="C10" s="236">
        <f t="shared" ref="C10" si="12">D10+E10</f>
        <v>0</v>
      </c>
      <c r="D10" s="237">
        <f>G10+J10+M10+P10+S10</f>
        <v>0</v>
      </c>
      <c r="E10" s="238">
        <f>+H10+K10+N10+Q10+T10</f>
        <v>0</v>
      </c>
      <c r="F10" s="239">
        <f t="shared" ref="F10" si="13">+G10+H10</f>
        <v>0</v>
      </c>
      <c r="G10" s="312"/>
      <c r="H10" s="313"/>
      <c r="I10" s="239">
        <f t="shared" ref="I10" si="14">+J10+K10</f>
        <v>0</v>
      </c>
      <c r="J10" s="312"/>
      <c r="K10" s="313"/>
      <c r="L10" s="238">
        <f t="shared" ref="L10" si="15">+M10+N10</f>
        <v>0</v>
      </c>
      <c r="M10" s="312"/>
      <c r="N10" s="322"/>
      <c r="O10" s="239">
        <f t="shared" ref="O10" si="16">+P10+Q10</f>
        <v>0</v>
      </c>
      <c r="P10" s="312"/>
      <c r="Q10" s="313"/>
      <c r="R10" s="239">
        <f t="shared" ref="R10" si="17">+S10+T10</f>
        <v>0</v>
      </c>
      <c r="S10" s="312"/>
      <c r="T10" s="322"/>
    </row>
    <row r="11" spans="1:26" ht="22.5" customHeight="1" thickBot="1">
      <c r="A11" s="434">
        <v>11</v>
      </c>
      <c r="B11" s="280" t="s">
        <v>1119</v>
      </c>
      <c r="C11" s="281">
        <f t="shared" ref="C11" si="18">D11+E11</f>
        <v>0</v>
      </c>
      <c r="D11" s="282">
        <f>G11+J11+M11+P11+S11</f>
        <v>0</v>
      </c>
      <c r="E11" s="283">
        <f>+H11+K11+N11+Q11+T11</f>
        <v>0</v>
      </c>
      <c r="F11" s="284">
        <f t="shared" ref="F11" si="19">+G11+H11</f>
        <v>0</v>
      </c>
      <c r="G11" s="314"/>
      <c r="H11" s="315"/>
      <c r="I11" s="284">
        <f t="shared" ref="I11" si="20">+J11+K11</f>
        <v>0</v>
      </c>
      <c r="J11" s="314"/>
      <c r="K11" s="315"/>
      <c r="L11" s="283">
        <f t="shared" ref="L11" si="21">+M11+N11</f>
        <v>0</v>
      </c>
      <c r="M11" s="314"/>
      <c r="N11" s="323"/>
      <c r="O11" s="284">
        <f t="shared" ref="O11" si="22">+P11+Q11</f>
        <v>0</v>
      </c>
      <c r="P11" s="314"/>
      <c r="Q11" s="315"/>
      <c r="R11" s="284">
        <f t="shared" ref="R11" si="23">+S11+T11</f>
        <v>0</v>
      </c>
      <c r="S11" s="314"/>
      <c r="T11" s="323"/>
    </row>
    <row r="12" spans="1:26" ht="24.75" customHeight="1" thickBot="1">
      <c r="A12" s="434">
        <v>12</v>
      </c>
      <c r="B12" s="305" t="s">
        <v>1120</v>
      </c>
      <c r="C12" s="285">
        <f>+D12+E12</f>
        <v>0</v>
      </c>
      <c r="D12" s="286">
        <f>((D6+D7+D8)-(D9+D10+D11))</f>
        <v>0</v>
      </c>
      <c r="E12" s="287">
        <f>((E6+E7+E8)-(E9+E10+E11))</f>
        <v>0</v>
      </c>
      <c r="F12" s="288">
        <f>+G12+H12</f>
        <v>0</v>
      </c>
      <c r="G12" s="286">
        <f>((G6+G7+G8)-(G9+G10+G11))</f>
        <v>0</v>
      </c>
      <c r="H12" s="289">
        <f>((H6+H7+H8)-(H9+H10+H11))</f>
        <v>0</v>
      </c>
      <c r="I12" s="288">
        <f>+J12+K12</f>
        <v>0</v>
      </c>
      <c r="J12" s="286">
        <f>((J6+J7+J8)-(J9+J10+J11))</f>
        <v>0</v>
      </c>
      <c r="K12" s="289">
        <f>((K6+K7+K8)-(K9+K10+K11))</f>
        <v>0</v>
      </c>
      <c r="L12" s="287">
        <f>+M12+N12</f>
        <v>0</v>
      </c>
      <c r="M12" s="286">
        <f>((M6+M7+M8)-(M9+M10+M11))</f>
        <v>0</v>
      </c>
      <c r="N12" s="287">
        <f>((N6+N7+N8)-(N9+N10+N11))</f>
        <v>0</v>
      </c>
      <c r="O12" s="288">
        <f>+P12+Q12</f>
        <v>0</v>
      </c>
      <c r="P12" s="286">
        <f>((P6+P7+P8)-(P9+P10+P11))</f>
        <v>0</v>
      </c>
      <c r="Q12" s="289">
        <f>((Q6+Q7+Q8)-(Q9+Q10+Q11))</f>
        <v>0</v>
      </c>
      <c r="R12" s="288">
        <f>+S12+T12</f>
        <v>0</v>
      </c>
      <c r="S12" s="286">
        <f>((S6+S7+S8)-(S9+S10+S11))</f>
        <v>0</v>
      </c>
      <c r="T12" s="287">
        <f>((T6+T7+T8)-(T9+T10+T11))</f>
        <v>0</v>
      </c>
    </row>
    <row r="13" spans="1:26" ht="24.75" customHeight="1" thickTop="1">
      <c r="A13" s="434">
        <v>13</v>
      </c>
      <c r="B13" s="306" t="s">
        <v>1121</v>
      </c>
      <c r="C13" s="234">
        <f t="shared" ref="C13:C14" si="24">D13+E13</f>
        <v>0</v>
      </c>
      <c r="D13" s="233">
        <f>G13+J13+M13+P13+S13</f>
        <v>0</v>
      </c>
      <c r="E13" s="234">
        <f>+H13+K13+N13+Q13+T13</f>
        <v>0</v>
      </c>
      <c r="F13" s="235">
        <f t="shared" ref="F13:F14" si="25">+G13+H13</f>
        <v>0</v>
      </c>
      <c r="G13" s="316"/>
      <c r="H13" s="317"/>
      <c r="I13" s="235">
        <f t="shared" ref="I13:I14" si="26">+J13+K13</f>
        <v>0</v>
      </c>
      <c r="J13" s="316"/>
      <c r="K13" s="317"/>
      <c r="L13" s="234">
        <f t="shared" ref="L13:L14" si="27">+M13+N13</f>
        <v>0</v>
      </c>
      <c r="M13" s="316"/>
      <c r="N13" s="324"/>
      <c r="O13" s="235">
        <f t="shared" ref="O13:O14" si="28">+P13+Q13</f>
        <v>0</v>
      </c>
      <c r="P13" s="316"/>
      <c r="Q13" s="317"/>
      <c r="R13" s="235">
        <f t="shared" ref="R13:R14" si="29">+S13+T13</f>
        <v>0</v>
      </c>
      <c r="S13" s="316"/>
      <c r="T13" s="324"/>
    </row>
    <row r="14" spans="1:26" ht="24.75" customHeight="1" thickBot="1">
      <c r="A14" s="434">
        <v>14</v>
      </c>
      <c r="B14" s="307" t="s">
        <v>1122</v>
      </c>
      <c r="C14" s="242">
        <f t="shared" si="24"/>
        <v>0</v>
      </c>
      <c r="D14" s="241">
        <f>G14+J14+M14+P14+S14</f>
        <v>0</v>
      </c>
      <c r="E14" s="242">
        <f>+H14+K14+N14+Q14+T14</f>
        <v>0</v>
      </c>
      <c r="F14" s="243">
        <f t="shared" si="25"/>
        <v>0</v>
      </c>
      <c r="G14" s="318"/>
      <c r="H14" s="319"/>
      <c r="I14" s="243">
        <f t="shared" si="26"/>
        <v>0</v>
      </c>
      <c r="J14" s="318"/>
      <c r="K14" s="319"/>
      <c r="L14" s="242">
        <f t="shared" si="27"/>
        <v>0</v>
      </c>
      <c r="M14" s="318"/>
      <c r="N14" s="325"/>
      <c r="O14" s="243">
        <f t="shared" si="28"/>
        <v>0</v>
      </c>
      <c r="P14" s="318"/>
      <c r="Q14" s="319"/>
      <c r="R14" s="243">
        <f t="shared" si="29"/>
        <v>0</v>
      </c>
      <c r="S14" s="318"/>
      <c r="T14" s="325"/>
    </row>
    <row r="15" spans="1:26" ht="17.25" customHeight="1" thickTop="1">
      <c r="A15" s="434">
        <v>15</v>
      </c>
      <c r="B15" s="511" t="str">
        <f>IF(Portada!C6="NOCTURNO CALASANZ","Si tiene estudiantes REPROBADOS indicar el detalle en Observaciones","")</f>
        <v/>
      </c>
      <c r="C15" s="290"/>
      <c r="D15" s="290"/>
      <c r="E15" s="197"/>
      <c r="F15" s="196"/>
      <c r="G15" s="291" t="str">
        <f>IF((G13+G14)=G12,"","XX")</f>
        <v/>
      </c>
      <c r="H15" s="291" t="str">
        <f>IF((H13+H14)=H12,"","XX")</f>
        <v/>
      </c>
      <c r="I15" s="291"/>
      <c r="J15" s="291" t="str">
        <f>IF((J13+J14)=J12,"","XX")</f>
        <v/>
      </c>
      <c r="K15" s="291" t="str">
        <f>IF((K13+K14)=K12,"","XX")</f>
        <v/>
      </c>
      <c r="L15" s="291"/>
      <c r="M15" s="291" t="str">
        <f>IF((M13+M14)=M12,"","XX")</f>
        <v/>
      </c>
      <c r="N15" s="291" t="str">
        <f>IF((N13+N14)=N12,"","XX")</f>
        <v/>
      </c>
      <c r="O15" s="291"/>
      <c r="P15" s="291" t="str">
        <f>IF((P13+P14)=P12,"","XX")</f>
        <v/>
      </c>
      <c r="Q15" s="291" t="str">
        <f>IF((Q13+Q14)=Q12,"","XX")</f>
        <v/>
      </c>
      <c r="R15" s="291"/>
      <c r="S15" s="291" t="str">
        <f>IF((S13+S14)=S12,"","XX")</f>
        <v/>
      </c>
      <c r="T15" s="291" t="str">
        <f>IF((T13+T14)=T12,"","XX")</f>
        <v/>
      </c>
    </row>
    <row r="16" spans="1:26" ht="16.5" customHeight="1">
      <c r="A16" s="434">
        <v>16</v>
      </c>
      <c r="B16" s="512"/>
      <c r="C16" s="292"/>
      <c r="D16" s="292"/>
      <c r="F16" s="495" t="str">
        <f>IF(OR(G15="XX",H15="XX",J15="XX",K15="XX",M15="XX",N15="XX",P15="XX",Q15="XX",S15="XX",T15="XX"),"¡VERIFICAR LOS DATOS!.
La MATRÍCULA FINAL y el desglose de APROBADOS y APLAZADOS, no coinciden.","")</f>
        <v/>
      </c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</row>
    <row r="17" spans="1:20" ht="16.5" customHeight="1">
      <c r="A17" s="434">
        <v>17</v>
      </c>
      <c r="B17" s="512"/>
      <c r="C17" s="292"/>
      <c r="D17" s="292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</row>
    <row r="18" spans="1:20" ht="15.75" customHeight="1">
      <c r="A18" s="434">
        <v>18</v>
      </c>
      <c r="B18" s="293"/>
      <c r="C18" s="293"/>
      <c r="D18" s="293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</row>
    <row r="19" spans="1:20">
      <c r="A19" s="434">
        <v>19</v>
      </c>
      <c r="B19" s="167" t="s">
        <v>1123</v>
      </c>
    </row>
    <row r="20" spans="1:20" ht="21.75" customHeight="1">
      <c r="A20" s="434">
        <v>20</v>
      </c>
      <c r="B20" s="496"/>
      <c r="C20" s="497"/>
      <c r="D20" s="497"/>
      <c r="E20" s="497"/>
      <c r="F20" s="497"/>
      <c r="G20" s="497"/>
      <c r="H20" s="497"/>
      <c r="I20" s="497"/>
      <c r="J20" s="497"/>
      <c r="K20" s="497"/>
      <c r="L20" s="497"/>
      <c r="M20" s="497"/>
      <c r="N20" s="497"/>
      <c r="O20" s="497"/>
      <c r="P20" s="497"/>
      <c r="Q20" s="497"/>
      <c r="R20" s="497"/>
      <c r="S20" s="497"/>
      <c r="T20" s="498"/>
    </row>
    <row r="21" spans="1:20" ht="21.75" customHeight="1">
      <c r="B21" s="499"/>
      <c r="C21" s="500"/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1"/>
    </row>
    <row r="22" spans="1:20" ht="21.75" customHeight="1">
      <c r="B22" s="499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500"/>
      <c r="R22" s="500"/>
      <c r="S22" s="500"/>
      <c r="T22" s="501"/>
    </row>
    <row r="23" spans="1:20" ht="21.75" customHeight="1">
      <c r="B23" s="499"/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1"/>
    </row>
    <row r="24" spans="1:20" ht="21.75" customHeight="1">
      <c r="B24" s="502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4"/>
    </row>
  </sheetData>
  <sheetProtection algorithmName="SHA-512" hashValue="KSXQcmawm0vLu59Kb5YMHP2eD5O5T268tSt5phHBLFfb+IgKgZOVtEiVV5WfZg9J+8XuqUK7CvtbBeW9XrKVww==" saltValue="ZMu7zbQ0oGprWx9Ju6/T8Q==" spinCount="100000" sheet="1" objects="1" scenarios="1"/>
  <mergeCells count="10">
    <mergeCell ref="F16:T17"/>
    <mergeCell ref="B20:T24"/>
    <mergeCell ref="R4:T4"/>
    <mergeCell ref="O4:Q4"/>
    <mergeCell ref="B4:B5"/>
    <mergeCell ref="C4:E4"/>
    <mergeCell ref="F4:H4"/>
    <mergeCell ref="I4:K4"/>
    <mergeCell ref="L4:N4"/>
    <mergeCell ref="B15:B17"/>
  </mergeCells>
  <conditionalFormatting sqref="B15:B17">
    <cfRule type="notContainsBlanks" dxfId="76" priority="1">
      <formula>LEN(TRIM(B15))&gt;0</formula>
    </cfRule>
  </conditionalFormatting>
  <conditionalFormatting sqref="E15:T15 C6:F14 I6:I14 L6:L14 O6:O14 R6:R14 G12:H12 J12:K12 M12:N12 P12:Q12 S12:T12">
    <cfRule type="cellIs" dxfId="75" priority="6" operator="equal">
      <formula>0</formula>
    </cfRule>
  </conditionalFormatting>
  <conditionalFormatting sqref="F15:T15">
    <cfRule type="cellIs" dxfId="74" priority="5" operator="equal">
      <formula>"X"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4" orientation="landscape" r:id="rId1"/>
  <headerFooter>
    <oddHeader>&amp;L&amp;G</oddHeader>
    <oddFooter>&amp;R&amp;"Carlito,Negrita"Académica Nocturna&amp;"Carlito,Normal",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Z35"/>
  <sheetViews>
    <sheetView showGridLines="0" zoomScale="95" zoomScaleNormal="95" workbookViewId="0"/>
  </sheetViews>
  <sheetFormatPr defaultColWidth="11.42578125" defaultRowHeight="15"/>
  <cols>
    <col min="1" max="1" width="5.28515625" style="27" customWidth="1"/>
    <col min="2" max="2" width="49.42578125" style="8" customWidth="1"/>
    <col min="3" max="20" width="7.42578125" style="8" customWidth="1"/>
    <col min="21" max="16384" width="11.42578125" style="8"/>
  </cols>
  <sheetData>
    <row r="1" spans="1:26" ht="18" customHeight="1">
      <c r="A1" s="434">
        <v>1</v>
      </c>
      <c r="B1" s="131" t="s">
        <v>1124</v>
      </c>
      <c r="C1" s="262"/>
      <c r="D1" s="262"/>
      <c r="E1" s="262"/>
      <c r="F1" s="262"/>
      <c r="G1" s="262"/>
      <c r="H1" s="262"/>
      <c r="I1" s="262"/>
      <c r="J1" s="262"/>
      <c r="K1" s="262"/>
    </row>
    <row r="2" spans="1:26" ht="18" customHeight="1">
      <c r="A2" s="434">
        <v>2</v>
      </c>
      <c r="B2" s="131" t="s">
        <v>1125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6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29"/>
      <c r="V3" s="229"/>
      <c r="W3" s="229"/>
      <c r="X3" s="229"/>
      <c r="Y3" s="229"/>
      <c r="Z3" s="229"/>
    </row>
    <row r="4" spans="1:26" ht="21.75" customHeight="1" thickTop="1">
      <c r="A4" s="434">
        <v>4</v>
      </c>
      <c r="B4" s="508" t="s">
        <v>1126</v>
      </c>
      <c r="C4" s="510" t="s">
        <v>1106</v>
      </c>
      <c r="D4" s="506"/>
      <c r="E4" s="506"/>
      <c r="F4" s="505" t="s">
        <v>1107</v>
      </c>
      <c r="G4" s="506"/>
      <c r="H4" s="507"/>
      <c r="I4" s="505" t="s">
        <v>1108</v>
      </c>
      <c r="J4" s="506"/>
      <c r="K4" s="507"/>
      <c r="L4" s="506" t="s">
        <v>1109</v>
      </c>
      <c r="M4" s="506"/>
      <c r="N4" s="506"/>
      <c r="O4" s="505" t="s">
        <v>1110</v>
      </c>
      <c r="P4" s="506"/>
      <c r="Q4" s="507"/>
      <c r="R4" s="505" t="s">
        <v>1111</v>
      </c>
      <c r="S4" s="506"/>
      <c r="T4" s="506"/>
    </row>
    <row r="5" spans="1:26" ht="32.25" customHeight="1" thickBot="1">
      <c r="A5" s="434">
        <v>5</v>
      </c>
      <c r="B5" s="509"/>
      <c r="C5" s="231" t="s">
        <v>1106</v>
      </c>
      <c r="D5" s="64" t="s">
        <v>1112</v>
      </c>
      <c r="E5" s="212" t="s">
        <v>1113</v>
      </c>
      <c r="F5" s="210" t="s">
        <v>1106</v>
      </c>
      <c r="G5" s="64" t="s">
        <v>1112</v>
      </c>
      <c r="H5" s="212" t="s">
        <v>1113</v>
      </c>
      <c r="I5" s="210" t="s">
        <v>1106</v>
      </c>
      <c r="J5" s="64" t="s">
        <v>1112</v>
      </c>
      <c r="K5" s="212" t="s">
        <v>1113</v>
      </c>
      <c r="L5" s="210" t="s">
        <v>1106</v>
      </c>
      <c r="M5" s="64" t="s">
        <v>1112</v>
      </c>
      <c r="N5" s="211" t="s">
        <v>1113</v>
      </c>
      <c r="O5" s="210" t="s">
        <v>1106</v>
      </c>
      <c r="P5" s="64" t="s">
        <v>1112</v>
      </c>
      <c r="Q5" s="212" t="s">
        <v>1113</v>
      </c>
      <c r="R5" s="210" t="s">
        <v>1106</v>
      </c>
      <c r="S5" s="64" t="s">
        <v>1112</v>
      </c>
      <c r="T5" s="212" t="s">
        <v>1113</v>
      </c>
    </row>
    <row r="6" spans="1:26" ht="23.25" customHeight="1" thickTop="1">
      <c r="A6" s="434">
        <v>6</v>
      </c>
      <c r="B6" s="326" t="s">
        <v>1127</v>
      </c>
      <c r="C6" s="234">
        <f t="shared" ref="C6" si="0">D6+E6</f>
        <v>0</v>
      </c>
      <c r="D6" s="233">
        <f t="shared" ref="D6:D26" si="1">G6+J6+M6+P6+S6</f>
        <v>0</v>
      </c>
      <c r="E6" s="234">
        <f t="shared" ref="E6:E26" si="2">+H6+K6+N6+Q6+T6</f>
        <v>0</v>
      </c>
      <c r="F6" s="235">
        <f t="shared" ref="F6" si="3">+G6+H6</f>
        <v>0</v>
      </c>
      <c r="G6" s="411"/>
      <c r="H6" s="411"/>
      <c r="I6" s="235">
        <f t="shared" ref="I6" si="4">+J6+K6</f>
        <v>0</v>
      </c>
      <c r="J6" s="411"/>
      <c r="K6" s="424"/>
      <c r="L6" s="234">
        <f t="shared" ref="L6" si="5">+M6+N6</f>
        <v>0</v>
      </c>
      <c r="M6" s="411"/>
      <c r="N6" s="411"/>
      <c r="O6" s="235">
        <f t="shared" ref="O6" si="6">+P6+Q6</f>
        <v>0</v>
      </c>
      <c r="P6" s="411"/>
      <c r="Q6" s="411"/>
      <c r="R6" s="235">
        <f t="shared" ref="R6" si="7">+S6+T6</f>
        <v>0</v>
      </c>
      <c r="S6" s="411"/>
      <c r="T6" s="417"/>
    </row>
    <row r="7" spans="1:26" ht="23.25" customHeight="1">
      <c r="A7" s="434">
        <v>7</v>
      </c>
      <c r="B7" s="327" t="s">
        <v>1128</v>
      </c>
      <c r="C7" s="263">
        <f t="shared" ref="C7:C11" si="8">D7+E7</f>
        <v>0</v>
      </c>
      <c r="D7" s="264">
        <f t="shared" si="1"/>
        <v>0</v>
      </c>
      <c r="E7" s="258">
        <f t="shared" si="2"/>
        <v>0</v>
      </c>
      <c r="F7" s="256">
        <f t="shared" ref="F7:F19" si="9">+G7+H7</f>
        <v>0</v>
      </c>
      <c r="G7" s="422"/>
      <c r="H7" s="422"/>
      <c r="I7" s="256">
        <f t="shared" ref="I7:I23" si="10">+J7+K7</f>
        <v>0</v>
      </c>
      <c r="J7" s="422"/>
      <c r="K7" s="425"/>
      <c r="L7" s="257">
        <f t="shared" ref="L7:L23" si="11">+M7+N7</f>
        <v>0</v>
      </c>
      <c r="M7" s="422"/>
      <c r="N7" s="422"/>
      <c r="O7" s="256">
        <f t="shared" ref="O7:O22" si="12">+P7+Q7</f>
        <v>0</v>
      </c>
      <c r="P7" s="422"/>
      <c r="Q7" s="422"/>
      <c r="R7" s="256">
        <f t="shared" ref="R7:R22" si="13">+S7+T7</f>
        <v>0</v>
      </c>
      <c r="S7" s="422"/>
      <c r="T7" s="423"/>
    </row>
    <row r="8" spans="1:26" ht="23.25" customHeight="1">
      <c r="A8" s="434">
        <v>8</v>
      </c>
      <c r="B8" s="328" t="s">
        <v>1129</v>
      </c>
      <c r="C8" s="236">
        <f t="shared" si="8"/>
        <v>0</v>
      </c>
      <c r="D8" s="237">
        <f t="shared" si="1"/>
        <v>0</v>
      </c>
      <c r="E8" s="255">
        <f t="shared" si="2"/>
        <v>0</v>
      </c>
      <c r="F8" s="239">
        <f t="shared" si="9"/>
        <v>0</v>
      </c>
      <c r="G8" s="312"/>
      <c r="H8" s="312"/>
      <c r="I8" s="239">
        <f t="shared" si="10"/>
        <v>0</v>
      </c>
      <c r="J8" s="312"/>
      <c r="K8" s="420"/>
      <c r="L8" s="238">
        <f t="shared" si="11"/>
        <v>0</v>
      </c>
      <c r="M8" s="312"/>
      <c r="N8" s="312"/>
      <c r="O8" s="239">
        <f t="shared" si="12"/>
        <v>0</v>
      </c>
      <c r="P8" s="312"/>
      <c r="Q8" s="312"/>
      <c r="R8" s="239">
        <f t="shared" si="13"/>
        <v>0</v>
      </c>
      <c r="S8" s="312"/>
      <c r="T8" s="418"/>
    </row>
    <row r="9" spans="1:26" ht="23.25" customHeight="1">
      <c r="A9" s="434">
        <v>9</v>
      </c>
      <c r="B9" s="328" t="s">
        <v>1130</v>
      </c>
      <c r="C9" s="236">
        <f t="shared" si="8"/>
        <v>0</v>
      </c>
      <c r="D9" s="237">
        <f t="shared" si="1"/>
        <v>0</v>
      </c>
      <c r="E9" s="255">
        <f t="shared" si="2"/>
        <v>0</v>
      </c>
      <c r="F9" s="239">
        <f t="shared" si="9"/>
        <v>0</v>
      </c>
      <c r="G9" s="312"/>
      <c r="H9" s="312"/>
      <c r="I9" s="239">
        <f t="shared" si="10"/>
        <v>0</v>
      </c>
      <c r="J9" s="312"/>
      <c r="K9" s="420"/>
      <c r="L9" s="238">
        <f t="shared" si="11"/>
        <v>0</v>
      </c>
      <c r="M9" s="312"/>
      <c r="N9" s="312"/>
      <c r="O9" s="531"/>
      <c r="P9" s="532"/>
      <c r="Q9" s="532"/>
      <c r="R9" s="532"/>
      <c r="S9" s="532"/>
      <c r="T9" s="532"/>
    </row>
    <row r="10" spans="1:26" ht="23.25" customHeight="1">
      <c r="A10" s="434">
        <v>10</v>
      </c>
      <c r="B10" s="328" t="s">
        <v>1131</v>
      </c>
      <c r="C10" s="236">
        <f t="shared" si="8"/>
        <v>0</v>
      </c>
      <c r="D10" s="237">
        <f t="shared" si="1"/>
        <v>0</v>
      </c>
      <c r="E10" s="255">
        <f t="shared" si="2"/>
        <v>0</v>
      </c>
      <c r="F10" s="513"/>
      <c r="G10" s="514"/>
      <c r="H10" s="515"/>
      <c r="I10" s="513"/>
      <c r="J10" s="514"/>
      <c r="K10" s="515"/>
      <c r="L10" s="513"/>
      <c r="M10" s="514"/>
      <c r="N10" s="515"/>
      <c r="O10" s="239">
        <f t="shared" si="12"/>
        <v>0</v>
      </c>
      <c r="P10" s="312"/>
      <c r="Q10" s="312"/>
      <c r="R10" s="239">
        <f t="shared" si="13"/>
        <v>0</v>
      </c>
      <c r="S10" s="312"/>
      <c r="T10" s="418"/>
    </row>
    <row r="11" spans="1:26" ht="23.25" customHeight="1">
      <c r="A11" s="434">
        <v>11</v>
      </c>
      <c r="B11" s="328" t="s">
        <v>1132</v>
      </c>
      <c r="C11" s="236">
        <f t="shared" si="8"/>
        <v>0</v>
      </c>
      <c r="D11" s="237">
        <f t="shared" si="1"/>
        <v>0</v>
      </c>
      <c r="E11" s="255">
        <f t="shared" si="2"/>
        <v>0</v>
      </c>
      <c r="F11" s="516"/>
      <c r="G11" s="517"/>
      <c r="H11" s="518"/>
      <c r="I11" s="516"/>
      <c r="J11" s="517"/>
      <c r="K11" s="518"/>
      <c r="L11" s="516"/>
      <c r="M11" s="517"/>
      <c r="N11" s="518"/>
      <c r="O11" s="239">
        <f t="shared" si="12"/>
        <v>0</v>
      </c>
      <c r="P11" s="312"/>
      <c r="Q11" s="312"/>
      <c r="R11" s="239">
        <f t="shared" si="13"/>
        <v>0</v>
      </c>
      <c r="S11" s="312"/>
      <c r="T11" s="418"/>
    </row>
    <row r="12" spans="1:26" ht="23.25" customHeight="1">
      <c r="A12" s="434">
        <v>12</v>
      </c>
      <c r="B12" s="328" t="s">
        <v>1133</v>
      </c>
      <c r="C12" s="236">
        <f t="shared" ref="C12:C24" si="14">D12+E12</f>
        <v>0</v>
      </c>
      <c r="D12" s="237">
        <f t="shared" ref="D12:D24" si="15">G12+J12+M12+P12+S12</f>
        <v>0</v>
      </c>
      <c r="E12" s="255">
        <f t="shared" ref="E12:E24" si="16">+H12+K12+N12+Q12+T12</f>
        <v>0</v>
      </c>
      <c r="F12" s="519"/>
      <c r="G12" s="520"/>
      <c r="H12" s="521"/>
      <c r="I12" s="519"/>
      <c r="J12" s="520"/>
      <c r="K12" s="521"/>
      <c r="L12" s="519"/>
      <c r="M12" s="520"/>
      <c r="N12" s="521"/>
      <c r="O12" s="239">
        <f t="shared" si="12"/>
        <v>0</v>
      </c>
      <c r="P12" s="312"/>
      <c r="Q12" s="312"/>
      <c r="R12" s="239">
        <f t="shared" si="13"/>
        <v>0</v>
      </c>
      <c r="S12" s="312"/>
      <c r="T12" s="418"/>
    </row>
    <row r="13" spans="1:26" ht="23.25" customHeight="1">
      <c r="A13" s="434">
        <v>13</v>
      </c>
      <c r="B13" s="328" t="s">
        <v>1134</v>
      </c>
      <c r="C13" s="236">
        <f t="shared" si="14"/>
        <v>0</v>
      </c>
      <c r="D13" s="237">
        <f t="shared" si="15"/>
        <v>0</v>
      </c>
      <c r="E13" s="255">
        <f t="shared" si="16"/>
        <v>0</v>
      </c>
      <c r="F13" s="239">
        <f t="shared" si="9"/>
        <v>0</v>
      </c>
      <c r="G13" s="312"/>
      <c r="H13" s="312"/>
      <c r="I13" s="239">
        <f t="shared" si="10"/>
        <v>0</v>
      </c>
      <c r="J13" s="312"/>
      <c r="K13" s="420"/>
      <c r="L13" s="238">
        <f t="shared" si="11"/>
        <v>0</v>
      </c>
      <c r="M13" s="312"/>
      <c r="N13" s="312"/>
      <c r="O13" s="239">
        <f t="shared" si="12"/>
        <v>0</v>
      </c>
      <c r="P13" s="312"/>
      <c r="Q13" s="312"/>
      <c r="R13" s="239">
        <f t="shared" si="13"/>
        <v>0</v>
      </c>
      <c r="S13" s="312"/>
      <c r="T13" s="418"/>
    </row>
    <row r="14" spans="1:26" ht="23.25" customHeight="1">
      <c r="A14" s="434">
        <v>14</v>
      </c>
      <c r="B14" s="328" t="s">
        <v>1135</v>
      </c>
      <c r="C14" s="236">
        <f t="shared" ref="C14" si="17">D14+E14</f>
        <v>0</v>
      </c>
      <c r="D14" s="237">
        <f t="shared" ref="D14" si="18">G14+J14+M14+P14+S14</f>
        <v>0</v>
      </c>
      <c r="E14" s="255">
        <f t="shared" ref="E14" si="19">+H14+K14+N14+Q14+T14</f>
        <v>0</v>
      </c>
      <c r="F14" s="239">
        <f t="shared" ref="F14" si="20">+G14+H14</f>
        <v>0</v>
      </c>
      <c r="G14" s="312"/>
      <c r="H14" s="312"/>
      <c r="I14" s="239">
        <f t="shared" ref="I14" si="21">+J14+K14</f>
        <v>0</v>
      </c>
      <c r="J14" s="312"/>
      <c r="K14" s="420"/>
      <c r="L14" s="238">
        <f t="shared" ref="L14" si="22">+M14+N14</f>
        <v>0</v>
      </c>
      <c r="M14" s="312"/>
      <c r="N14" s="312"/>
      <c r="O14" s="239">
        <f t="shared" ref="O14" si="23">+P14+Q14</f>
        <v>0</v>
      </c>
      <c r="P14" s="312"/>
      <c r="Q14" s="312"/>
      <c r="R14" s="239">
        <f t="shared" ref="R14" si="24">+S14+T14</f>
        <v>0</v>
      </c>
      <c r="S14" s="312"/>
      <c r="T14" s="418"/>
    </row>
    <row r="15" spans="1:26" ht="23.25" customHeight="1">
      <c r="A15" s="434">
        <v>14</v>
      </c>
      <c r="B15" s="328" t="s">
        <v>1136</v>
      </c>
      <c r="C15" s="236">
        <f t="shared" si="14"/>
        <v>0</v>
      </c>
      <c r="D15" s="237">
        <f t="shared" si="15"/>
        <v>0</v>
      </c>
      <c r="E15" s="255">
        <f t="shared" si="16"/>
        <v>0</v>
      </c>
      <c r="F15" s="239">
        <f t="shared" si="9"/>
        <v>0</v>
      </c>
      <c r="G15" s="312"/>
      <c r="H15" s="312"/>
      <c r="I15" s="239">
        <f t="shared" si="10"/>
        <v>0</v>
      </c>
      <c r="J15" s="312"/>
      <c r="K15" s="420"/>
      <c r="L15" s="238">
        <f t="shared" si="11"/>
        <v>0</v>
      </c>
      <c r="M15" s="312"/>
      <c r="N15" s="312"/>
      <c r="O15" s="239">
        <f t="shared" si="12"/>
        <v>0</v>
      </c>
      <c r="P15" s="312"/>
      <c r="Q15" s="312"/>
      <c r="R15" s="239">
        <f t="shared" si="13"/>
        <v>0</v>
      </c>
      <c r="S15" s="312"/>
      <c r="T15" s="418"/>
    </row>
    <row r="16" spans="1:26" ht="23.25" customHeight="1">
      <c r="A16" s="434">
        <v>15</v>
      </c>
      <c r="B16" s="328" t="s">
        <v>1137</v>
      </c>
      <c r="C16" s="236">
        <f t="shared" si="14"/>
        <v>0</v>
      </c>
      <c r="D16" s="237">
        <f t="shared" si="15"/>
        <v>0</v>
      </c>
      <c r="E16" s="255">
        <f t="shared" si="16"/>
        <v>0</v>
      </c>
      <c r="F16" s="239">
        <f t="shared" si="9"/>
        <v>0</v>
      </c>
      <c r="G16" s="312"/>
      <c r="H16" s="312"/>
      <c r="I16" s="239">
        <f t="shared" si="10"/>
        <v>0</v>
      </c>
      <c r="J16" s="312"/>
      <c r="K16" s="420"/>
      <c r="L16" s="238">
        <f t="shared" si="11"/>
        <v>0</v>
      </c>
      <c r="M16" s="312"/>
      <c r="N16" s="312"/>
      <c r="O16" s="239">
        <f t="shared" si="12"/>
        <v>0</v>
      </c>
      <c r="P16" s="312"/>
      <c r="Q16" s="312"/>
      <c r="R16" s="239">
        <f t="shared" si="13"/>
        <v>0</v>
      </c>
      <c r="S16" s="312"/>
      <c r="T16" s="418"/>
    </row>
    <row r="17" spans="1:20" ht="23.25" customHeight="1">
      <c r="A17" s="434">
        <v>16</v>
      </c>
      <c r="B17" s="328" t="s">
        <v>1138</v>
      </c>
      <c r="C17" s="236">
        <f t="shared" si="14"/>
        <v>0</v>
      </c>
      <c r="D17" s="237">
        <f t="shared" si="15"/>
        <v>0</v>
      </c>
      <c r="E17" s="255">
        <f t="shared" si="16"/>
        <v>0</v>
      </c>
      <c r="F17" s="239">
        <f t="shared" si="9"/>
        <v>0</v>
      </c>
      <c r="G17" s="312"/>
      <c r="H17" s="312"/>
      <c r="I17" s="239">
        <f t="shared" si="10"/>
        <v>0</v>
      </c>
      <c r="J17" s="312"/>
      <c r="K17" s="420"/>
      <c r="L17" s="238">
        <f t="shared" si="11"/>
        <v>0</v>
      </c>
      <c r="M17" s="312"/>
      <c r="N17" s="312"/>
      <c r="O17" s="239">
        <f t="shared" si="12"/>
        <v>0</v>
      </c>
      <c r="P17" s="312"/>
      <c r="Q17" s="312"/>
      <c r="R17" s="239">
        <f t="shared" si="13"/>
        <v>0</v>
      </c>
      <c r="S17" s="312"/>
      <c r="T17" s="418"/>
    </row>
    <row r="18" spans="1:20" ht="23.25" customHeight="1">
      <c r="A18" s="434">
        <v>17</v>
      </c>
      <c r="B18" s="328" t="s">
        <v>1139</v>
      </c>
      <c r="C18" s="236">
        <f t="shared" si="14"/>
        <v>0</v>
      </c>
      <c r="D18" s="237">
        <f t="shared" si="15"/>
        <v>0</v>
      </c>
      <c r="E18" s="255">
        <f t="shared" si="16"/>
        <v>0</v>
      </c>
      <c r="F18" s="239">
        <f t="shared" si="9"/>
        <v>0</v>
      </c>
      <c r="G18" s="312"/>
      <c r="H18" s="312"/>
      <c r="I18" s="239">
        <f t="shared" si="10"/>
        <v>0</v>
      </c>
      <c r="J18" s="312"/>
      <c r="K18" s="420"/>
      <c r="L18" s="238">
        <f t="shared" si="11"/>
        <v>0</v>
      </c>
      <c r="M18" s="312"/>
      <c r="N18" s="312"/>
      <c r="O18" s="239">
        <f t="shared" si="12"/>
        <v>0</v>
      </c>
      <c r="P18" s="312"/>
      <c r="Q18" s="312"/>
      <c r="R18" s="239">
        <f t="shared" si="13"/>
        <v>0</v>
      </c>
      <c r="S18" s="312"/>
      <c r="T18" s="418"/>
    </row>
    <row r="19" spans="1:20" ht="23.25" customHeight="1">
      <c r="A19" s="434">
        <v>18</v>
      </c>
      <c r="B19" s="328" t="s">
        <v>1140</v>
      </c>
      <c r="C19" s="236">
        <f t="shared" si="14"/>
        <v>0</v>
      </c>
      <c r="D19" s="237">
        <f t="shared" si="15"/>
        <v>0</v>
      </c>
      <c r="E19" s="255">
        <f t="shared" si="16"/>
        <v>0</v>
      </c>
      <c r="F19" s="239">
        <f t="shared" si="9"/>
        <v>0</v>
      </c>
      <c r="G19" s="312"/>
      <c r="H19" s="312"/>
      <c r="I19" s="239">
        <f t="shared" si="10"/>
        <v>0</v>
      </c>
      <c r="J19" s="312"/>
      <c r="K19" s="420"/>
      <c r="L19" s="238">
        <f t="shared" si="11"/>
        <v>0</v>
      </c>
      <c r="M19" s="312"/>
      <c r="N19" s="312"/>
      <c r="O19" s="239">
        <f t="shared" si="12"/>
        <v>0</v>
      </c>
      <c r="P19" s="312"/>
      <c r="Q19" s="312"/>
      <c r="R19" s="239">
        <f t="shared" si="13"/>
        <v>0</v>
      </c>
      <c r="S19" s="312"/>
      <c r="T19" s="418"/>
    </row>
    <row r="20" spans="1:20" ht="23.25" customHeight="1">
      <c r="A20" s="434">
        <v>19</v>
      </c>
      <c r="B20" s="328" t="s">
        <v>1141</v>
      </c>
      <c r="C20" s="236">
        <f t="shared" si="14"/>
        <v>0</v>
      </c>
      <c r="D20" s="237">
        <f t="shared" si="15"/>
        <v>0</v>
      </c>
      <c r="E20" s="255">
        <f t="shared" si="16"/>
        <v>0</v>
      </c>
      <c r="F20" s="239">
        <f t="shared" ref="F20:F21" si="25">+G20+H20</f>
        <v>0</v>
      </c>
      <c r="G20" s="312"/>
      <c r="H20" s="312"/>
      <c r="I20" s="239">
        <f t="shared" si="10"/>
        <v>0</v>
      </c>
      <c r="J20" s="312"/>
      <c r="K20" s="420"/>
      <c r="L20" s="238">
        <f t="shared" si="11"/>
        <v>0</v>
      </c>
      <c r="M20" s="312"/>
      <c r="N20" s="312"/>
      <c r="O20" s="239">
        <f t="shared" si="12"/>
        <v>0</v>
      </c>
      <c r="P20" s="312"/>
      <c r="Q20" s="312"/>
      <c r="R20" s="239">
        <f t="shared" si="13"/>
        <v>0</v>
      </c>
      <c r="S20" s="312"/>
      <c r="T20" s="418"/>
    </row>
    <row r="21" spans="1:20" ht="23.25" customHeight="1">
      <c r="A21" s="434">
        <v>20</v>
      </c>
      <c r="B21" s="328" t="s">
        <v>1142</v>
      </c>
      <c r="C21" s="236">
        <f t="shared" si="14"/>
        <v>0</v>
      </c>
      <c r="D21" s="237">
        <f t="shared" si="15"/>
        <v>0</v>
      </c>
      <c r="E21" s="255">
        <f t="shared" si="16"/>
        <v>0</v>
      </c>
      <c r="F21" s="239">
        <f t="shared" si="25"/>
        <v>0</v>
      </c>
      <c r="G21" s="312"/>
      <c r="H21" s="312"/>
      <c r="I21" s="239">
        <f t="shared" si="10"/>
        <v>0</v>
      </c>
      <c r="J21" s="312"/>
      <c r="K21" s="420"/>
      <c r="L21" s="238">
        <f t="shared" si="11"/>
        <v>0</v>
      </c>
      <c r="M21" s="312"/>
      <c r="N21" s="312"/>
      <c r="O21" s="239">
        <f t="shared" si="12"/>
        <v>0</v>
      </c>
      <c r="P21" s="312"/>
      <c r="Q21" s="312"/>
      <c r="R21" s="239">
        <f t="shared" si="13"/>
        <v>0</v>
      </c>
      <c r="S21" s="312"/>
      <c r="T21" s="418"/>
    </row>
    <row r="22" spans="1:20" ht="23.25" customHeight="1">
      <c r="A22" s="434">
        <v>21</v>
      </c>
      <c r="B22" s="328" t="s">
        <v>1143</v>
      </c>
      <c r="C22" s="236">
        <f t="shared" si="14"/>
        <v>0</v>
      </c>
      <c r="D22" s="237">
        <f t="shared" si="15"/>
        <v>0</v>
      </c>
      <c r="E22" s="255">
        <f t="shared" si="16"/>
        <v>0</v>
      </c>
      <c r="F22" s="239">
        <f t="shared" ref="F22:F25" si="26">+G22+H22</f>
        <v>0</v>
      </c>
      <c r="G22" s="312"/>
      <c r="H22" s="312"/>
      <c r="I22" s="239">
        <f t="shared" si="10"/>
        <v>0</v>
      </c>
      <c r="J22" s="312"/>
      <c r="K22" s="420"/>
      <c r="L22" s="238">
        <f t="shared" si="11"/>
        <v>0</v>
      </c>
      <c r="M22" s="312"/>
      <c r="N22" s="312"/>
      <c r="O22" s="239">
        <f t="shared" si="12"/>
        <v>0</v>
      </c>
      <c r="P22" s="312"/>
      <c r="Q22" s="312"/>
      <c r="R22" s="239">
        <f t="shared" si="13"/>
        <v>0</v>
      </c>
      <c r="S22" s="312"/>
      <c r="T22" s="418"/>
    </row>
    <row r="23" spans="1:20" ht="23.25" customHeight="1">
      <c r="A23" s="434">
        <v>22</v>
      </c>
      <c r="B23" s="327" t="s">
        <v>1144</v>
      </c>
      <c r="C23" s="236">
        <f>D23+E23</f>
        <v>0</v>
      </c>
      <c r="D23" s="237">
        <f>G23+J23+M23+P23+S23</f>
        <v>0</v>
      </c>
      <c r="E23" s="255">
        <f t="shared" si="16"/>
        <v>0</v>
      </c>
      <c r="F23" s="239">
        <f t="shared" si="26"/>
        <v>0</v>
      </c>
      <c r="G23" s="312"/>
      <c r="H23" s="312"/>
      <c r="I23" s="239">
        <f t="shared" si="10"/>
        <v>0</v>
      </c>
      <c r="J23" s="312"/>
      <c r="K23" s="420"/>
      <c r="L23" s="238">
        <f t="shared" si="11"/>
        <v>0</v>
      </c>
      <c r="M23" s="312"/>
      <c r="N23" s="312"/>
      <c r="O23" s="531"/>
      <c r="P23" s="532"/>
      <c r="Q23" s="532"/>
      <c r="R23" s="532"/>
      <c r="S23" s="532"/>
      <c r="T23" s="532"/>
    </row>
    <row r="24" spans="1:20" ht="23.25" customHeight="1">
      <c r="A24" s="434">
        <v>23</v>
      </c>
      <c r="B24" s="327" t="s">
        <v>1145</v>
      </c>
      <c r="C24" s="236">
        <f t="shared" si="14"/>
        <v>0</v>
      </c>
      <c r="D24" s="237">
        <f t="shared" si="15"/>
        <v>0</v>
      </c>
      <c r="E24" s="255">
        <f t="shared" si="16"/>
        <v>0</v>
      </c>
      <c r="F24" s="531"/>
      <c r="G24" s="532"/>
      <c r="H24" s="532"/>
      <c r="I24" s="532"/>
      <c r="J24" s="532"/>
      <c r="K24" s="532"/>
      <c r="L24" s="532"/>
      <c r="M24" s="532"/>
      <c r="N24" s="533"/>
      <c r="O24" s="239">
        <f t="shared" ref="O24:O26" si="27">+P24+Q24</f>
        <v>0</v>
      </c>
      <c r="P24" s="422"/>
      <c r="Q24" s="422"/>
      <c r="R24" s="239">
        <f t="shared" ref="R24:R26" si="28">+S24+T24</f>
        <v>0</v>
      </c>
      <c r="S24" s="422"/>
      <c r="T24" s="423"/>
    </row>
    <row r="25" spans="1:20" ht="23.25" customHeight="1">
      <c r="A25" s="434">
        <v>24</v>
      </c>
      <c r="B25" s="327" t="s">
        <v>1146</v>
      </c>
      <c r="C25" s="236">
        <f t="shared" ref="C25:C26" si="29">D25+E25</f>
        <v>0</v>
      </c>
      <c r="D25" s="237">
        <f t="shared" si="1"/>
        <v>0</v>
      </c>
      <c r="E25" s="255">
        <f t="shared" si="2"/>
        <v>0</v>
      </c>
      <c r="F25" s="239">
        <f t="shared" si="26"/>
        <v>0</v>
      </c>
      <c r="G25" s="312"/>
      <c r="H25" s="312"/>
      <c r="I25" s="239">
        <f t="shared" ref="I25" si="30">+J25+K25</f>
        <v>0</v>
      </c>
      <c r="J25" s="312"/>
      <c r="K25" s="420"/>
      <c r="L25" s="238">
        <f t="shared" ref="L25" si="31">+M25+N25</f>
        <v>0</v>
      </c>
      <c r="M25" s="312"/>
      <c r="N25" s="312"/>
      <c r="O25" s="239">
        <f t="shared" si="27"/>
        <v>0</v>
      </c>
      <c r="P25" s="422"/>
      <c r="Q25" s="422"/>
      <c r="R25" s="239">
        <f t="shared" si="28"/>
        <v>0</v>
      </c>
      <c r="S25" s="422"/>
      <c r="T25" s="423"/>
    </row>
    <row r="26" spans="1:20" ht="23.25" customHeight="1" thickBot="1">
      <c r="A26" s="434">
        <v>25</v>
      </c>
      <c r="B26" s="329" t="s">
        <v>1147</v>
      </c>
      <c r="C26" s="240">
        <f t="shared" si="29"/>
        <v>0</v>
      </c>
      <c r="D26" s="241">
        <f t="shared" si="1"/>
        <v>0</v>
      </c>
      <c r="E26" s="259">
        <f t="shared" si="2"/>
        <v>0</v>
      </c>
      <c r="F26" s="243">
        <f t="shared" ref="F26" si="32">+G26+H26</f>
        <v>0</v>
      </c>
      <c r="G26" s="318"/>
      <c r="H26" s="318"/>
      <c r="I26" s="243">
        <f t="shared" ref="I26" si="33">+J26+K26</f>
        <v>0</v>
      </c>
      <c r="J26" s="318"/>
      <c r="K26" s="421"/>
      <c r="L26" s="242">
        <f t="shared" ref="L26" si="34">+M26+N26</f>
        <v>0</v>
      </c>
      <c r="M26" s="318"/>
      <c r="N26" s="318"/>
      <c r="O26" s="243">
        <f t="shared" si="27"/>
        <v>0</v>
      </c>
      <c r="P26" s="318"/>
      <c r="Q26" s="318"/>
      <c r="R26" s="243">
        <f t="shared" si="28"/>
        <v>0</v>
      </c>
      <c r="S26" s="318"/>
      <c r="T26" s="419"/>
    </row>
    <row r="27" spans="1:20" ht="16.5" thickTop="1">
      <c r="A27" s="434">
        <v>26</v>
      </c>
      <c r="B27" s="265"/>
      <c r="C27" s="197"/>
      <c r="D27" s="266" t="str">
        <f>IF(OR(D6&gt;'Cuadro 1'!D12,D7&gt;'Cuadro 1'!D12,D8&gt;'Cuadro 1'!D12,D9&gt;'Cuadro 1'!D12,D10&gt;'Cuadro 1'!D12,D11&gt;'Cuadro 1'!D12,D12&gt;'Cuadro 1'!D12,D13&gt;'Cuadro 1'!D12,D14&gt;'Cuadro 1'!D12,D15&gt;'Cuadro 1'!D12,D16&gt;'Cuadro 1'!D12,D17&gt;'Cuadro 1'!D12,,D18&gt;'Cuadro 1'!D12,,D19&gt;'Cuadro 1'!D12,D20&gt;'Cuadro 1'!D12,D21&gt;'Cuadro 1'!D12,D22&gt;'Cuadro 1'!D12,D23&gt;'Cuadro 1'!D12,D24&gt;'Cuadro 1'!D12,D25&gt;'Cuadro 1'!D12,D26&gt;'Cuadro 1'!D12),"XXX","")</f>
        <v/>
      </c>
      <c r="E27" s="266" t="str">
        <f>IF(OR(E6&gt;'Cuadro 1'!E12,E7&gt;'Cuadro 1'!E12,E8&gt;'Cuadro 1'!E12,E9&gt;'Cuadro 1'!E12,E10&gt;'Cuadro 1'!E12,E11&gt;'Cuadro 1'!E12,E12&gt;'Cuadro 1'!E12,E13&gt;'Cuadro 1'!E12,E14&gt;'Cuadro 1'!E12,E15&gt;'Cuadro 1'!E12,E16&gt;'Cuadro 1'!E12,E17&gt;'Cuadro 1'!E12,,E18&gt;'Cuadro 1'!E12,,E19&gt;'Cuadro 1'!E12,E20&gt;'Cuadro 1'!E12,E21&gt;'Cuadro 1'!E12,E22&gt;'Cuadro 1'!E12,E23&gt;'Cuadro 1'!E12,E24&gt;'Cuadro 1'!E12,E25&gt;'Cuadro 1'!E12,E26&gt;'Cuadro 1'!E12),"XXX","")</f>
        <v/>
      </c>
      <c r="F27" s="267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</row>
    <row r="28" spans="1:20" ht="18" customHeight="1">
      <c r="A28" s="434">
        <v>27</v>
      </c>
      <c r="B28" s="268"/>
      <c r="C28" s="495" t="str">
        <f>IF(OR(D27="XXX",E27="XXX"),"VERIFICAR!.  La celda en color amarillo indica que el total de hombres o mujeres en esa asignatura, es mayor al dato de Matrícula Final de la Institución, hombres o mujeres, indicado en el Cuadro 1.","")</f>
        <v/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</row>
    <row r="29" spans="1:20" ht="18" customHeight="1">
      <c r="A29" s="434">
        <v>28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</row>
    <row r="30" spans="1:20" ht="18" customHeight="1">
      <c r="A30" s="434">
        <v>29</v>
      </c>
      <c r="B30" s="167" t="s">
        <v>1123</v>
      </c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70"/>
      <c r="P30" s="270"/>
      <c r="Q30" s="270"/>
      <c r="R30" s="270"/>
      <c r="S30" s="270"/>
      <c r="T30" s="270"/>
    </row>
    <row r="31" spans="1:20" ht="20.25" customHeight="1">
      <c r="A31" s="434">
        <v>30</v>
      </c>
      <c r="B31" s="522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  <c r="O31" s="523"/>
      <c r="P31" s="523"/>
      <c r="Q31" s="523"/>
      <c r="R31" s="523"/>
      <c r="S31" s="523"/>
      <c r="T31" s="524"/>
    </row>
    <row r="32" spans="1:20" ht="20.25" customHeight="1">
      <c r="B32" s="525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7"/>
    </row>
    <row r="33" spans="2:20" ht="20.25" customHeight="1">
      <c r="B33" s="525"/>
      <c r="C33" s="526"/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6"/>
      <c r="T33" s="527"/>
    </row>
    <row r="34" spans="2:20" ht="20.25" customHeight="1">
      <c r="B34" s="525"/>
      <c r="C34" s="526"/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6"/>
      <c r="O34" s="526"/>
      <c r="P34" s="526"/>
      <c r="Q34" s="526"/>
      <c r="R34" s="526"/>
      <c r="S34" s="526"/>
      <c r="T34" s="527"/>
    </row>
    <row r="35" spans="2:20" ht="20.25" customHeight="1">
      <c r="B35" s="528"/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29"/>
      <c r="P35" s="529"/>
      <c r="Q35" s="529"/>
      <c r="R35" s="529"/>
      <c r="S35" s="529"/>
      <c r="T35" s="530"/>
    </row>
  </sheetData>
  <sheetProtection algorithmName="SHA-512" hashValue="mgE2KGr2NL/o5/ZGF4f7YKJyjRIEH9UEoIY3dhAlp6jfTImxZiTxknLHbdy234FPv8vGBnNokRYBpbenbLItdA==" saltValue="QnGsO034zmoMZh3v6XQQlA==" spinCount="100000" sheet="1" objects="1" scenarios="1"/>
  <mergeCells count="15">
    <mergeCell ref="L10:N12"/>
    <mergeCell ref="B31:T35"/>
    <mergeCell ref="B4:B5"/>
    <mergeCell ref="C4:E4"/>
    <mergeCell ref="F4:H4"/>
    <mergeCell ref="I4:K4"/>
    <mergeCell ref="L4:N4"/>
    <mergeCell ref="O4:Q4"/>
    <mergeCell ref="R4:T4"/>
    <mergeCell ref="O9:T9"/>
    <mergeCell ref="F10:H12"/>
    <mergeCell ref="I10:K12"/>
    <mergeCell ref="C28:T29"/>
    <mergeCell ref="O23:T23"/>
    <mergeCell ref="F24:N24"/>
  </mergeCells>
  <conditionalFormatting sqref="C28">
    <cfRule type="containsText" dxfId="73" priority="140" operator="containsText" text="MATRÍCULA">
      <formula>NOT(ISERROR(SEARCH("MATRÍCULA",C28)))</formula>
    </cfRule>
  </conditionalFormatting>
  <conditionalFormatting sqref="C11:E24 R6:R8">
    <cfRule type="cellIs" dxfId="72" priority="75" operator="equal">
      <formula>0</formula>
    </cfRule>
  </conditionalFormatting>
  <conditionalFormatting sqref="C6:F10 I6:I10 L6:L10">
    <cfRule type="cellIs" dxfId="71" priority="62" operator="equal">
      <formula>0</formula>
    </cfRule>
  </conditionalFormatting>
  <conditionalFormatting sqref="C25:F26 I13:I23 L13:L23 F13:F24 I25:I26 L25:L26">
    <cfRule type="cellIs" dxfId="70" priority="9" operator="equal">
      <formula>0</formula>
    </cfRule>
  </conditionalFormatting>
  <conditionalFormatting sqref="C27:T27">
    <cfRule type="cellIs" dxfId="69" priority="141" operator="equal">
      <formula>0</formula>
    </cfRule>
  </conditionalFormatting>
  <conditionalFormatting sqref="O6:O26 R10:R22 R24:R26">
    <cfRule type="cellIs" dxfId="68" priority="23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1" orientation="landscape" r:id="rId1"/>
  <headerFooter>
    <oddHeader>&amp;L&amp;G</oddHeader>
    <oddFooter>&amp;R&amp;"Carlito,Negrita"Académica Nocturna&amp;"Carlito,Normal", 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83E80A3D-126A-49EC-A691-5E91C5FFB6A3}">
            <xm:f>'Cuadro 1'!$D$12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D6:D26</xm:sqref>
        </x14:conditionalFormatting>
        <x14:conditionalFormatting xmlns:xm="http://schemas.microsoft.com/office/excel/2006/main">
          <x14:cfRule type="cellIs" priority="1" operator="greaterThan" id="{1021C428-29A4-4847-880D-47FB57363055}">
            <xm:f>'Cuadro 1'!$E$12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E6:E26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Z34"/>
  <sheetViews>
    <sheetView showGridLines="0" zoomScale="95" zoomScaleNormal="95" workbookViewId="0"/>
  </sheetViews>
  <sheetFormatPr defaultColWidth="11.42578125" defaultRowHeight="15"/>
  <cols>
    <col min="1" max="1" width="8.28515625" style="27" customWidth="1"/>
    <col min="2" max="2" width="49.85546875" style="8" customWidth="1"/>
    <col min="3" max="20" width="7.28515625" style="8" customWidth="1"/>
    <col min="21" max="16384" width="11.42578125" style="8"/>
  </cols>
  <sheetData>
    <row r="1" spans="1:26" ht="18" customHeight="1">
      <c r="A1" s="434">
        <v>1</v>
      </c>
      <c r="B1" s="131" t="s">
        <v>1148</v>
      </c>
      <c r="C1" s="250"/>
      <c r="D1" s="250"/>
      <c r="E1" s="250"/>
      <c r="F1" s="250"/>
      <c r="G1" s="250"/>
      <c r="H1" s="250"/>
      <c r="I1" s="250"/>
      <c r="J1" s="250"/>
      <c r="K1" s="250"/>
    </row>
    <row r="2" spans="1:26" ht="18" customHeight="1">
      <c r="A2" s="434">
        <v>2</v>
      </c>
      <c r="B2" s="131" t="s">
        <v>1149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6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29"/>
      <c r="V3" s="229"/>
      <c r="W3" s="229"/>
      <c r="X3" s="229"/>
      <c r="Y3" s="229"/>
      <c r="Z3" s="229"/>
    </row>
    <row r="4" spans="1:26" ht="21.75" customHeight="1" thickTop="1">
      <c r="A4" s="434">
        <v>4</v>
      </c>
      <c r="B4" s="534" t="s">
        <v>1126</v>
      </c>
      <c r="C4" s="510" t="s">
        <v>1106</v>
      </c>
      <c r="D4" s="506"/>
      <c r="E4" s="507"/>
      <c r="F4" s="505" t="s">
        <v>1150</v>
      </c>
      <c r="G4" s="506"/>
      <c r="H4" s="507"/>
      <c r="I4" s="505" t="s">
        <v>1151</v>
      </c>
      <c r="J4" s="506"/>
      <c r="K4" s="507"/>
      <c r="L4" s="506" t="s">
        <v>1152</v>
      </c>
      <c r="M4" s="506"/>
      <c r="N4" s="506"/>
      <c r="O4" s="505" t="s">
        <v>1153</v>
      </c>
      <c r="P4" s="506"/>
      <c r="Q4" s="507"/>
      <c r="R4" s="505" t="s">
        <v>1154</v>
      </c>
      <c r="S4" s="506"/>
      <c r="T4" s="506"/>
    </row>
    <row r="5" spans="1:26" ht="30" customHeight="1" thickBot="1">
      <c r="A5" s="434">
        <v>5</v>
      </c>
      <c r="B5" s="535"/>
      <c r="C5" s="231" t="s">
        <v>1106</v>
      </c>
      <c r="D5" s="64" t="s">
        <v>1112</v>
      </c>
      <c r="E5" s="212" t="s">
        <v>1113</v>
      </c>
      <c r="F5" s="210" t="s">
        <v>1106</v>
      </c>
      <c r="G5" s="64" t="s">
        <v>1112</v>
      </c>
      <c r="H5" s="212" t="s">
        <v>1113</v>
      </c>
      <c r="I5" s="210" t="s">
        <v>1106</v>
      </c>
      <c r="J5" s="64" t="s">
        <v>1112</v>
      </c>
      <c r="K5" s="212" t="s">
        <v>1113</v>
      </c>
      <c r="L5" s="210" t="s">
        <v>1106</v>
      </c>
      <c r="M5" s="64" t="s">
        <v>1112</v>
      </c>
      <c r="N5" s="211" t="s">
        <v>1113</v>
      </c>
      <c r="O5" s="210" t="s">
        <v>1106</v>
      </c>
      <c r="P5" s="64" t="s">
        <v>1112</v>
      </c>
      <c r="Q5" s="212" t="s">
        <v>1113</v>
      </c>
      <c r="R5" s="210" t="s">
        <v>1106</v>
      </c>
      <c r="S5" s="64" t="s">
        <v>1112</v>
      </c>
      <c r="T5" s="212" t="s">
        <v>1113</v>
      </c>
    </row>
    <row r="6" spans="1:26" ht="23.25" customHeight="1" thickTop="1">
      <c r="A6" s="434">
        <v>6</v>
      </c>
      <c r="B6" s="326" t="s">
        <v>1127</v>
      </c>
      <c r="C6" s="251">
        <f t="shared" ref="C6" si="0">D6+E6</f>
        <v>0</v>
      </c>
      <c r="D6" s="252">
        <f t="shared" ref="D6:D25" si="1">G6+J6+M6+P6+S6</f>
        <v>0</v>
      </c>
      <c r="E6" s="253">
        <f t="shared" ref="E6:E25" si="2">+H6+K6+N6+Q6+T6</f>
        <v>0</v>
      </c>
      <c r="F6" s="254">
        <f t="shared" ref="F6:F13" si="3">+G6+H6</f>
        <v>0</v>
      </c>
      <c r="G6" s="411"/>
      <c r="H6" s="411"/>
      <c r="I6" s="254">
        <f t="shared" ref="I6:I13" si="4">+J6+K6</f>
        <v>0</v>
      </c>
      <c r="J6" s="411"/>
      <c r="K6" s="411"/>
      <c r="L6" s="254">
        <f t="shared" ref="L6:L13" si="5">+M6+N6</f>
        <v>0</v>
      </c>
      <c r="M6" s="411"/>
      <c r="N6" s="411"/>
      <c r="O6" s="254">
        <f t="shared" ref="O6:O13" si="6">+P6+Q6</f>
        <v>0</v>
      </c>
      <c r="P6" s="411"/>
      <c r="Q6" s="411"/>
      <c r="R6" s="254">
        <f t="shared" ref="R6:R13" si="7">+S6+T6</f>
        <v>0</v>
      </c>
      <c r="S6" s="411"/>
      <c r="T6" s="417"/>
    </row>
    <row r="7" spans="1:26" ht="23.25" customHeight="1">
      <c r="A7" s="434">
        <v>7</v>
      </c>
      <c r="B7" s="327" t="s">
        <v>1128</v>
      </c>
      <c r="C7" s="236">
        <f>D7+E7</f>
        <v>0</v>
      </c>
      <c r="D7" s="237">
        <f t="shared" si="1"/>
        <v>0</v>
      </c>
      <c r="E7" s="255">
        <f t="shared" si="2"/>
        <v>0</v>
      </c>
      <c r="F7" s="239">
        <f t="shared" si="3"/>
        <v>0</v>
      </c>
      <c r="G7" s="312"/>
      <c r="H7" s="312"/>
      <c r="I7" s="239">
        <f t="shared" si="4"/>
        <v>0</v>
      </c>
      <c r="J7" s="312"/>
      <c r="K7" s="312"/>
      <c r="L7" s="239">
        <f t="shared" si="5"/>
        <v>0</v>
      </c>
      <c r="M7" s="312"/>
      <c r="N7" s="312"/>
      <c r="O7" s="239">
        <f t="shared" si="6"/>
        <v>0</v>
      </c>
      <c r="P7" s="312"/>
      <c r="Q7" s="312"/>
      <c r="R7" s="239">
        <f t="shared" si="7"/>
        <v>0</v>
      </c>
      <c r="S7" s="312"/>
      <c r="T7" s="418"/>
    </row>
    <row r="8" spans="1:26" ht="23.25" customHeight="1">
      <c r="A8" s="434">
        <v>8</v>
      </c>
      <c r="B8" s="328" t="s">
        <v>1129</v>
      </c>
      <c r="C8" s="236">
        <f t="shared" ref="C8:C25" si="8">D8+E8</f>
        <v>0</v>
      </c>
      <c r="D8" s="237">
        <f t="shared" si="1"/>
        <v>0</v>
      </c>
      <c r="E8" s="255">
        <f t="shared" si="2"/>
        <v>0</v>
      </c>
      <c r="F8" s="239">
        <f t="shared" ref="F8:F9" si="9">+G8+H8</f>
        <v>0</v>
      </c>
      <c r="G8" s="312"/>
      <c r="H8" s="312"/>
      <c r="I8" s="239">
        <f t="shared" ref="I8:I9" si="10">+J8+K8</f>
        <v>0</v>
      </c>
      <c r="J8" s="312"/>
      <c r="K8" s="312"/>
      <c r="L8" s="239">
        <f t="shared" ref="L8:L9" si="11">+M8+N8</f>
        <v>0</v>
      </c>
      <c r="M8" s="312"/>
      <c r="N8" s="312"/>
      <c r="O8" s="239">
        <f t="shared" ref="O8:O12" si="12">+P8+Q8</f>
        <v>0</v>
      </c>
      <c r="P8" s="312"/>
      <c r="Q8" s="312"/>
      <c r="R8" s="239">
        <f t="shared" ref="R8:R12" si="13">+S8+T8</f>
        <v>0</v>
      </c>
      <c r="S8" s="312"/>
      <c r="T8" s="418"/>
    </row>
    <row r="9" spans="1:26" ht="23.25" customHeight="1">
      <c r="A9" s="434">
        <v>9</v>
      </c>
      <c r="B9" s="328" t="s">
        <v>1130</v>
      </c>
      <c r="C9" s="236">
        <f t="shared" si="8"/>
        <v>0</v>
      </c>
      <c r="D9" s="237">
        <f t="shared" si="1"/>
        <v>0</v>
      </c>
      <c r="E9" s="255">
        <f t="shared" si="2"/>
        <v>0</v>
      </c>
      <c r="F9" s="239">
        <f t="shared" si="9"/>
        <v>0</v>
      </c>
      <c r="G9" s="312"/>
      <c r="H9" s="312"/>
      <c r="I9" s="239">
        <f t="shared" si="10"/>
        <v>0</v>
      </c>
      <c r="J9" s="312"/>
      <c r="K9" s="312"/>
      <c r="L9" s="239">
        <f t="shared" si="11"/>
        <v>0</v>
      </c>
      <c r="M9" s="312"/>
      <c r="N9" s="312"/>
      <c r="O9" s="531"/>
      <c r="P9" s="532"/>
      <c r="Q9" s="532"/>
      <c r="R9" s="532"/>
      <c r="S9" s="532"/>
      <c r="T9" s="532"/>
    </row>
    <row r="10" spans="1:26" ht="23.25" customHeight="1">
      <c r="A10" s="434">
        <v>10</v>
      </c>
      <c r="B10" s="328" t="s">
        <v>1131</v>
      </c>
      <c r="C10" s="236">
        <f t="shared" si="8"/>
        <v>0</v>
      </c>
      <c r="D10" s="237">
        <f t="shared" si="1"/>
        <v>0</v>
      </c>
      <c r="E10" s="255">
        <f t="shared" si="2"/>
        <v>0</v>
      </c>
      <c r="F10" s="513"/>
      <c r="G10" s="514"/>
      <c r="H10" s="515"/>
      <c r="I10" s="513"/>
      <c r="J10" s="514"/>
      <c r="K10" s="515"/>
      <c r="L10" s="513"/>
      <c r="M10" s="514"/>
      <c r="N10" s="515"/>
      <c r="O10" s="239">
        <f t="shared" si="12"/>
        <v>0</v>
      </c>
      <c r="P10" s="312"/>
      <c r="Q10" s="312"/>
      <c r="R10" s="239">
        <f t="shared" si="13"/>
        <v>0</v>
      </c>
      <c r="S10" s="312"/>
      <c r="T10" s="418"/>
    </row>
    <row r="11" spans="1:26" ht="23.25" customHeight="1">
      <c r="A11" s="434">
        <v>11</v>
      </c>
      <c r="B11" s="328" t="s">
        <v>1132</v>
      </c>
      <c r="C11" s="236">
        <f t="shared" si="8"/>
        <v>0</v>
      </c>
      <c r="D11" s="237">
        <f t="shared" si="1"/>
        <v>0</v>
      </c>
      <c r="E11" s="255">
        <f t="shared" si="2"/>
        <v>0</v>
      </c>
      <c r="F11" s="516"/>
      <c r="G11" s="517"/>
      <c r="H11" s="518"/>
      <c r="I11" s="516"/>
      <c r="J11" s="517"/>
      <c r="K11" s="518"/>
      <c r="L11" s="516"/>
      <c r="M11" s="517"/>
      <c r="N11" s="518"/>
      <c r="O11" s="239">
        <f t="shared" si="12"/>
        <v>0</v>
      </c>
      <c r="P11" s="312"/>
      <c r="Q11" s="312"/>
      <c r="R11" s="239">
        <f t="shared" si="13"/>
        <v>0</v>
      </c>
      <c r="S11" s="312"/>
      <c r="T11" s="418"/>
    </row>
    <row r="12" spans="1:26" ht="23.25" customHeight="1">
      <c r="A12" s="434">
        <v>12</v>
      </c>
      <c r="B12" s="328" t="s">
        <v>1133</v>
      </c>
      <c r="C12" s="236">
        <f t="shared" ref="C12:C24" si="14">D12+E12</f>
        <v>0</v>
      </c>
      <c r="D12" s="237">
        <f t="shared" ref="D12:D24" si="15">G12+J12+M12+P12+S12</f>
        <v>0</v>
      </c>
      <c r="E12" s="255">
        <f t="shared" ref="E12:E24" si="16">+H12+K12+N12+Q12+T12</f>
        <v>0</v>
      </c>
      <c r="F12" s="519"/>
      <c r="G12" s="520"/>
      <c r="H12" s="521"/>
      <c r="I12" s="519"/>
      <c r="J12" s="520"/>
      <c r="K12" s="521"/>
      <c r="L12" s="519"/>
      <c r="M12" s="520"/>
      <c r="N12" s="521"/>
      <c r="O12" s="239">
        <f t="shared" si="12"/>
        <v>0</v>
      </c>
      <c r="P12" s="312"/>
      <c r="Q12" s="312"/>
      <c r="R12" s="239">
        <f t="shared" si="13"/>
        <v>0</v>
      </c>
      <c r="S12" s="312"/>
      <c r="T12" s="418"/>
    </row>
    <row r="13" spans="1:26" ht="23.25" customHeight="1">
      <c r="A13" s="434">
        <v>13</v>
      </c>
      <c r="B13" s="328" t="s">
        <v>1134</v>
      </c>
      <c r="C13" s="236">
        <f t="shared" si="14"/>
        <v>0</v>
      </c>
      <c r="D13" s="237">
        <f t="shared" si="15"/>
        <v>0</v>
      </c>
      <c r="E13" s="255">
        <f t="shared" si="16"/>
        <v>0</v>
      </c>
      <c r="F13" s="239">
        <f t="shared" si="3"/>
        <v>0</v>
      </c>
      <c r="G13" s="312"/>
      <c r="H13" s="312"/>
      <c r="I13" s="239">
        <f t="shared" si="4"/>
        <v>0</v>
      </c>
      <c r="J13" s="312"/>
      <c r="K13" s="312"/>
      <c r="L13" s="239">
        <f t="shared" si="5"/>
        <v>0</v>
      </c>
      <c r="M13" s="312"/>
      <c r="N13" s="312"/>
      <c r="O13" s="239">
        <f t="shared" si="6"/>
        <v>0</v>
      </c>
      <c r="P13" s="312"/>
      <c r="Q13" s="312"/>
      <c r="R13" s="239">
        <f t="shared" si="7"/>
        <v>0</v>
      </c>
      <c r="S13" s="312"/>
      <c r="T13" s="418"/>
    </row>
    <row r="14" spans="1:26" ht="23.25" customHeight="1">
      <c r="A14" s="434">
        <v>14</v>
      </c>
      <c r="B14" s="328" t="s">
        <v>1136</v>
      </c>
      <c r="C14" s="236">
        <f t="shared" si="14"/>
        <v>0</v>
      </c>
      <c r="D14" s="237">
        <f t="shared" si="15"/>
        <v>0</v>
      </c>
      <c r="E14" s="255">
        <f t="shared" si="16"/>
        <v>0</v>
      </c>
      <c r="F14" s="239">
        <f t="shared" ref="F14:F25" si="17">+G14+H14</f>
        <v>0</v>
      </c>
      <c r="G14" s="312"/>
      <c r="H14" s="312"/>
      <c r="I14" s="239">
        <f t="shared" ref="I14:I25" si="18">+J14+K14</f>
        <v>0</v>
      </c>
      <c r="J14" s="312"/>
      <c r="K14" s="312"/>
      <c r="L14" s="239">
        <f t="shared" ref="L14:L25" si="19">+M14+N14</f>
        <v>0</v>
      </c>
      <c r="M14" s="312"/>
      <c r="N14" s="312"/>
      <c r="O14" s="239">
        <f t="shared" ref="O14:O25" si="20">+P14+Q14</f>
        <v>0</v>
      </c>
      <c r="P14" s="312"/>
      <c r="Q14" s="312"/>
      <c r="R14" s="239">
        <f t="shared" ref="R14:R25" si="21">+S14+T14</f>
        <v>0</v>
      </c>
      <c r="S14" s="312"/>
      <c r="T14" s="418"/>
    </row>
    <row r="15" spans="1:26" ht="23.25" customHeight="1">
      <c r="A15" s="434">
        <v>15</v>
      </c>
      <c r="B15" s="328" t="s">
        <v>1137</v>
      </c>
      <c r="C15" s="236">
        <f t="shared" si="14"/>
        <v>0</v>
      </c>
      <c r="D15" s="237">
        <f t="shared" si="15"/>
        <v>0</v>
      </c>
      <c r="E15" s="255">
        <f t="shared" si="16"/>
        <v>0</v>
      </c>
      <c r="F15" s="239">
        <f t="shared" si="17"/>
        <v>0</v>
      </c>
      <c r="G15" s="312"/>
      <c r="H15" s="312"/>
      <c r="I15" s="239">
        <f t="shared" si="18"/>
        <v>0</v>
      </c>
      <c r="J15" s="312"/>
      <c r="K15" s="312"/>
      <c r="L15" s="239">
        <f t="shared" si="19"/>
        <v>0</v>
      </c>
      <c r="M15" s="312"/>
      <c r="N15" s="312"/>
      <c r="O15" s="239">
        <f t="shared" si="20"/>
        <v>0</v>
      </c>
      <c r="P15" s="312"/>
      <c r="Q15" s="312"/>
      <c r="R15" s="239">
        <f t="shared" si="21"/>
        <v>0</v>
      </c>
      <c r="S15" s="312"/>
      <c r="T15" s="418"/>
    </row>
    <row r="16" spans="1:26" ht="23.25" customHeight="1">
      <c r="A16" s="434">
        <v>16</v>
      </c>
      <c r="B16" s="328" t="s">
        <v>1138</v>
      </c>
      <c r="C16" s="236">
        <f t="shared" si="14"/>
        <v>0</v>
      </c>
      <c r="D16" s="237">
        <f t="shared" si="15"/>
        <v>0</v>
      </c>
      <c r="E16" s="255">
        <f t="shared" si="16"/>
        <v>0</v>
      </c>
      <c r="F16" s="239">
        <f t="shared" si="17"/>
        <v>0</v>
      </c>
      <c r="G16" s="312"/>
      <c r="H16" s="312"/>
      <c r="I16" s="239">
        <f t="shared" si="18"/>
        <v>0</v>
      </c>
      <c r="J16" s="312"/>
      <c r="K16" s="312"/>
      <c r="L16" s="239">
        <f t="shared" si="19"/>
        <v>0</v>
      </c>
      <c r="M16" s="312"/>
      <c r="N16" s="312"/>
      <c r="O16" s="239">
        <f t="shared" si="20"/>
        <v>0</v>
      </c>
      <c r="P16" s="312"/>
      <c r="Q16" s="312"/>
      <c r="R16" s="239">
        <f t="shared" si="21"/>
        <v>0</v>
      </c>
      <c r="S16" s="312"/>
      <c r="T16" s="418"/>
    </row>
    <row r="17" spans="1:20" ht="23.25" customHeight="1">
      <c r="A17" s="434">
        <v>17</v>
      </c>
      <c r="B17" s="328" t="s">
        <v>1139</v>
      </c>
      <c r="C17" s="236">
        <f t="shared" si="14"/>
        <v>0</v>
      </c>
      <c r="D17" s="237">
        <f t="shared" si="15"/>
        <v>0</v>
      </c>
      <c r="E17" s="255">
        <f t="shared" si="16"/>
        <v>0</v>
      </c>
      <c r="F17" s="239">
        <f t="shared" si="17"/>
        <v>0</v>
      </c>
      <c r="G17" s="312"/>
      <c r="H17" s="312"/>
      <c r="I17" s="239">
        <f t="shared" si="18"/>
        <v>0</v>
      </c>
      <c r="J17" s="312"/>
      <c r="K17" s="312"/>
      <c r="L17" s="239">
        <f t="shared" si="19"/>
        <v>0</v>
      </c>
      <c r="M17" s="312"/>
      <c r="N17" s="312"/>
      <c r="O17" s="239">
        <f t="shared" si="20"/>
        <v>0</v>
      </c>
      <c r="P17" s="312"/>
      <c r="Q17" s="312"/>
      <c r="R17" s="239">
        <f t="shared" si="21"/>
        <v>0</v>
      </c>
      <c r="S17" s="312"/>
      <c r="T17" s="418"/>
    </row>
    <row r="18" spans="1:20" ht="23.25" customHeight="1">
      <c r="A18" s="434">
        <v>18</v>
      </c>
      <c r="B18" s="328" t="s">
        <v>1140</v>
      </c>
      <c r="C18" s="236">
        <f t="shared" si="14"/>
        <v>0</v>
      </c>
      <c r="D18" s="237">
        <f t="shared" si="15"/>
        <v>0</v>
      </c>
      <c r="E18" s="255">
        <f t="shared" si="16"/>
        <v>0</v>
      </c>
      <c r="F18" s="239">
        <f t="shared" si="17"/>
        <v>0</v>
      </c>
      <c r="G18" s="312"/>
      <c r="H18" s="312"/>
      <c r="I18" s="239">
        <f t="shared" si="18"/>
        <v>0</v>
      </c>
      <c r="J18" s="312"/>
      <c r="K18" s="312"/>
      <c r="L18" s="239">
        <f t="shared" si="19"/>
        <v>0</v>
      </c>
      <c r="M18" s="312"/>
      <c r="N18" s="312"/>
      <c r="O18" s="239">
        <f t="shared" si="20"/>
        <v>0</v>
      </c>
      <c r="P18" s="312"/>
      <c r="Q18" s="312"/>
      <c r="R18" s="239">
        <f t="shared" si="21"/>
        <v>0</v>
      </c>
      <c r="S18" s="312"/>
      <c r="T18" s="418"/>
    </row>
    <row r="19" spans="1:20" ht="23.25" customHeight="1">
      <c r="A19" s="434">
        <v>19</v>
      </c>
      <c r="B19" s="328" t="s">
        <v>1141</v>
      </c>
      <c r="C19" s="236">
        <f t="shared" si="14"/>
        <v>0</v>
      </c>
      <c r="D19" s="237">
        <f t="shared" si="15"/>
        <v>0</v>
      </c>
      <c r="E19" s="255">
        <f t="shared" si="16"/>
        <v>0</v>
      </c>
      <c r="F19" s="239">
        <f t="shared" si="17"/>
        <v>0</v>
      </c>
      <c r="G19" s="312"/>
      <c r="H19" s="312"/>
      <c r="I19" s="239">
        <f t="shared" si="18"/>
        <v>0</v>
      </c>
      <c r="J19" s="312"/>
      <c r="K19" s="312"/>
      <c r="L19" s="239">
        <f t="shared" si="19"/>
        <v>0</v>
      </c>
      <c r="M19" s="312"/>
      <c r="N19" s="312"/>
      <c r="O19" s="239">
        <f t="shared" si="20"/>
        <v>0</v>
      </c>
      <c r="P19" s="312"/>
      <c r="Q19" s="312"/>
      <c r="R19" s="239">
        <f t="shared" si="21"/>
        <v>0</v>
      </c>
      <c r="S19" s="312"/>
      <c r="T19" s="418"/>
    </row>
    <row r="20" spans="1:20" ht="23.25" customHeight="1">
      <c r="A20" s="434">
        <v>20</v>
      </c>
      <c r="B20" s="328" t="s">
        <v>1142</v>
      </c>
      <c r="C20" s="236">
        <f t="shared" si="14"/>
        <v>0</v>
      </c>
      <c r="D20" s="237">
        <f t="shared" si="15"/>
        <v>0</v>
      </c>
      <c r="E20" s="255">
        <f t="shared" si="16"/>
        <v>0</v>
      </c>
      <c r="F20" s="239">
        <f t="shared" si="17"/>
        <v>0</v>
      </c>
      <c r="G20" s="312"/>
      <c r="H20" s="312"/>
      <c r="I20" s="239">
        <f t="shared" si="18"/>
        <v>0</v>
      </c>
      <c r="J20" s="312"/>
      <c r="K20" s="312"/>
      <c r="L20" s="239">
        <f t="shared" si="19"/>
        <v>0</v>
      </c>
      <c r="M20" s="312"/>
      <c r="N20" s="312"/>
      <c r="O20" s="239">
        <f t="shared" si="20"/>
        <v>0</v>
      </c>
      <c r="P20" s="312"/>
      <c r="Q20" s="312"/>
      <c r="R20" s="239">
        <f t="shared" si="21"/>
        <v>0</v>
      </c>
      <c r="S20" s="312"/>
      <c r="T20" s="418"/>
    </row>
    <row r="21" spans="1:20" ht="23.25" customHeight="1">
      <c r="A21" s="434">
        <v>21</v>
      </c>
      <c r="B21" s="328" t="s">
        <v>1143</v>
      </c>
      <c r="C21" s="236">
        <f t="shared" si="14"/>
        <v>0</v>
      </c>
      <c r="D21" s="237">
        <f t="shared" si="15"/>
        <v>0</v>
      </c>
      <c r="E21" s="255">
        <f t="shared" si="16"/>
        <v>0</v>
      </c>
      <c r="F21" s="239">
        <f t="shared" si="17"/>
        <v>0</v>
      </c>
      <c r="G21" s="312"/>
      <c r="H21" s="312"/>
      <c r="I21" s="239">
        <f t="shared" si="18"/>
        <v>0</v>
      </c>
      <c r="J21" s="312"/>
      <c r="K21" s="312"/>
      <c r="L21" s="239">
        <f t="shared" si="19"/>
        <v>0</v>
      </c>
      <c r="M21" s="312"/>
      <c r="N21" s="312"/>
      <c r="O21" s="239">
        <f t="shared" si="20"/>
        <v>0</v>
      </c>
      <c r="P21" s="312"/>
      <c r="Q21" s="312"/>
      <c r="R21" s="239">
        <f t="shared" si="21"/>
        <v>0</v>
      </c>
      <c r="S21" s="312"/>
      <c r="T21" s="418"/>
    </row>
    <row r="22" spans="1:20" ht="23.25" customHeight="1">
      <c r="A22" s="434">
        <v>22</v>
      </c>
      <c r="B22" s="327" t="s">
        <v>1144</v>
      </c>
      <c r="C22" s="236">
        <f t="shared" si="14"/>
        <v>0</v>
      </c>
      <c r="D22" s="237">
        <f t="shared" si="15"/>
        <v>0</v>
      </c>
      <c r="E22" s="255">
        <f t="shared" si="16"/>
        <v>0</v>
      </c>
      <c r="F22" s="239">
        <f t="shared" si="17"/>
        <v>0</v>
      </c>
      <c r="G22" s="312"/>
      <c r="H22" s="312"/>
      <c r="I22" s="239">
        <f t="shared" si="18"/>
        <v>0</v>
      </c>
      <c r="J22" s="312"/>
      <c r="K22" s="312"/>
      <c r="L22" s="239">
        <f t="shared" si="19"/>
        <v>0</v>
      </c>
      <c r="M22" s="312"/>
      <c r="N22" s="312"/>
      <c r="O22" s="531"/>
      <c r="P22" s="532"/>
      <c r="Q22" s="532"/>
      <c r="R22" s="532"/>
      <c r="S22" s="532"/>
      <c r="T22" s="532"/>
    </row>
    <row r="23" spans="1:20" ht="23.25" customHeight="1">
      <c r="A23" s="434">
        <v>23</v>
      </c>
      <c r="B23" s="327" t="s">
        <v>1145</v>
      </c>
      <c r="C23" s="236">
        <f t="shared" si="14"/>
        <v>0</v>
      </c>
      <c r="D23" s="237">
        <f t="shared" si="15"/>
        <v>0</v>
      </c>
      <c r="E23" s="255">
        <f t="shared" si="16"/>
        <v>0</v>
      </c>
      <c r="F23" s="531"/>
      <c r="G23" s="532"/>
      <c r="H23" s="532"/>
      <c r="I23" s="532"/>
      <c r="J23" s="532"/>
      <c r="K23" s="532"/>
      <c r="L23" s="532"/>
      <c r="M23" s="532"/>
      <c r="N23" s="533"/>
      <c r="O23" s="239">
        <f t="shared" si="20"/>
        <v>0</v>
      </c>
      <c r="P23" s="312"/>
      <c r="Q23" s="312"/>
      <c r="R23" s="239">
        <f t="shared" si="21"/>
        <v>0</v>
      </c>
      <c r="S23" s="312"/>
      <c r="T23" s="418"/>
    </row>
    <row r="24" spans="1:20" ht="23.25" customHeight="1">
      <c r="A24" s="434">
        <v>24</v>
      </c>
      <c r="B24" s="327" t="s">
        <v>1155</v>
      </c>
      <c r="C24" s="236">
        <f t="shared" si="14"/>
        <v>0</v>
      </c>
      <c r="D24" s="237">
        <f t="shared" si="15"/>
        <v>0</v>
      </c>
      <c r="E24" s="255">
        <f t="shared" si="16"/>
        <v>0</v>
      </c>
      <c r="F24" s="239">
        <f t="shared" si="17"/>
        <v>0</v>
      </c>
      <c r="G24" s="312"/>
      <c r="H24" s="312"/>
      <c r="I24" s="239">
        <f t="shared" si="18"/>
        <v>0</v>
      </c>
      <c r="J24" s="312"/>
      <c r="K24" s="312"/>
      <c r="L24" s="239">
        <f t="shared" si="19"/>
        <v>0</v>
      </c>
      <c r="M24" s="312"/>
      <c r="N24" s="312"/>
      <c r="O24" s="239">
        <f t="shared" si="20"/>
        <v>0</v>
      </c>
      <c r="P24" s="312"/>
      <c r="Q24" s="312"/>
      <c r="R24" s="239">
        <f t="shared" si="21"/>
        <v>0</v>
      </c>
      <c r="S24" s="312"/>
      <c r="T24" s="418"/>
    </row>
    <row r="25" spans="1:20" ht="23.25" customHeight="1">
      <c r="A25" s="434">
        <v>25</v>
      </c>
      <c r="B25" s="327" t="s">
        <v>1147</v>
      </c>
      <c r="C25" s="263">
        <f t="shared" si="8"/>
        <v>0</v>
      </c>
      <c r="D25" s="264">
        <f t="shared" si="1"/>
        <v>0</v>
      </c>
      <c r="E25" s="258">
        <f t="shared" si="2"/>
        <v>0</v>
      </c>
      <c r="F25" s="256">
        <f t="shared" si="17"/>
        <v>0</v>
      </c>
      <c r="G25" s="422"/>
      <c r="H25" s="422"/>
      <c r="I25" s="256">
        <f t="shared" si="18"/>
        <v>0</v>
      </c>
      <c r="J25" s="422"/>
      <c r="K25" s="422"/>
      <c r="L25" s="256">
        <f t="shared" si="19"/>
        <v>0</v>
      </c>
      <c r="M25" s="422"/>
      <c r="N25" s="422"/>
      <c r="O25" s="256">
        <f t="shared" si="20"/>
        <v>0</v>
      </c>
      <c r="P25" s="422"/>
      <c r="Q25" s="422"/>
      <c r="R25" s="256">
        <f t="shared" si="21"/>
        <v>0</v>
      </c>
      <c r="S25" s="422"/>
      <c r="T25" s="423"/>
    </row>
    <row r="26" spans="1:20" ht="23.25" customHeight="1" thickBot="1">
      <c r="A26" s="434">
        <v>26</v>
      </c>
      <c r="B26" s="327" t="s">
        <v>1156</v>
      </c>
      <c r="C26" s="263">
        <f>D26+E26</f>
        <v>0</v>
      </c>
      <c r="D26" s="264">
        <f t="shared" ref="D26" si="22">G26+J26+M26+P26+S26</f>
        <v>0</v>
      </c>
      <c r="E26" s="258">
        <f t="shared" ref="E26" si="23">+H26+K26+N26+Q26+T26</f>
        <v>0</v>
      </c>
      <c r="F26" s="256">
        <f t="shared" ref="F26" si="24">+G26+H26</f>
        <v>0</v>
      </c>
      <c r="G26" s="422"/>
      <c r="H26" s="422"/>
      <c r="I26" s="256">
        <f t="shared" ref="I26" si="25">+J26+K26</f>
        <v>0</v>
      </c>
      <c r="J26" s="422"/>
      <c r="K26" s="422"/>
      <c r="L26" s="256">
        <f t="shared" ref="L26" si="26">+M26+N26</f>
        <v>0</v>
      </c>
      <c r="M26" s="422"/>
      <c r="N26" s="422"/>
      <c r="O26" s="256">
        <f t="shared" ref="O26" si="27">+P26+Q26</f>
        <v>0</v>
      </c>
      <c r="P26" s="422"/>
      <c r="Q26" s="422"/>
      <c r="R26" s="256">
        <f t="shared" ref="R26" si="28">+S26+T26</f>
        <v>0</v>
      </c>
      <c r="S26" s="422"/>
      <c r="T26" s="423"/>
    </row>
    <row r="27" spans="1:20" ht="15.75" thickTop="1">
      <c r="A27" s="434">
        <v>27</v>
      </c>
      <c r="B27" s="426"/>
      <c r="C27" s="427"/>
      <c r="D27" s="427"/>
      <c r="E27" s="427"/>
      <c r="F27" s="428"/>
      <c r="G27" s="187" t="str">
        <f>IF(OR(G6&gt;'Cuadro 2'!G6,G7&gt;'Cuadro 2'!G7,G8&gt;'Cuadro 2'!G8,G9&gt;'Cuadro 2'!G9,G10&gt;'Cuadro 2'!G10,G11&gt;'Cuadro 2'!G11,G12&gt;'Cuadro 2'!G12,G13&gt;'Cuadro 2'!G13,G14&gt;'Cuadro 2'!G15,G15&gt;'Cuadro 2'!G16,G16&gt;'Cuadro 2'!G17,G17&gt;'Cuadro 2'!G18,G18&gt;'Cuadro 2'!G19,G19&gt;'Cuadro 2'!G20,G20&gt;'Cuadro 2'!G21,G21&gt;'Cuadro 2'!G22,G22&gt;'Cuadro 2'!G23,G23&gt;'Cuadro 2'!G24,G24&gt;'Cuadro 2'!G26,G25&gt;'Cuadro 2'!G26,G26&gt;'Cuadro 1'!G12),"XX","")</f>
        <v/>
      </c>
      <c r="H27" s="187" t="str">
        <f>IF(OR(H6&gt;'Cuadro 2'!H6,H7&gt;'Cuadro 2'!H7,H8&gt;'Cuadro 2'!H8,H9&gt;'Cuadro 2'!H9,H10&gt;'Cuadro 2'!H10,H11&gt;'Cuadro 2'!H11,H12&gt;'Cuadro 2'!H12,H13&gt;'Cuadro 2'!H13,H14&gt;'Cuadro 2'!H15,H15&gt;'Cuadro 2'!H16,H16&gt;'Cuadro 2'!H17,H17&gt;'Cuadro 2'!H18,H18&gt;'Cuadro 2'!H19,H19&gt;'Cuadro 2'!H20,H20&gt;'Cuadro 2'!H21,H21&gt;'Cuadro 2'!H22,H22&gt;'Cuadro 2'!H23,H23&gt;'Cuadro 2'!H24,H24&gt;'Cuadro 2'!H26,H25&gt;'Cuadro 2'!H26,H26&gt;'Cuadro 1'!H12),"XX","")</f>
        <v/>
      </c>
      <c r="I27" s="187"/>
      <c r="J27" s="187" t="str">
        <f>IF(OR(J6&gt;'Cuadro 2'!J6,J7&gt;'Cuadro 2'!J7,J8&gt;'Cuadro 2'!J8,J9&gt;'Cuadro 2'!J9,J10&gt;'Cuadro 2'!J10,J11&gt;'Cuadro 2'!J11,J12&gt;'Cuadro 2'!J12,J13&gt;'Cuadro 2'!J13,J14&gt;'Cuadro 2'!J15,J15&gt;'Cuadro 2'!J16,J16&gt;'Cuadro 2'!J17,J17&gt;'Cuadro 2'!J18,J18&gt;'Cuadro 2'!J19,J19&gt;'Cuadro 2'!J20,J20&gt;'Cuadro 2'!J21,J21&gt;'Cuadro 2'!J22,J22&gt;'Cuadro 2'!J23,J23&gt;'Cuadro 2'!J24,J24&gt;'Cuadro 2'!J26,J25&gt;'Cuadro 2'!J26,J26&gt;'Cuadro 1'!J12),"XX","")</f>
        <v/>
      </c>
      <c r="K27" s="187" t="str">
        <f>IF(OR(K6&gt;'Cuadro 2'!K6,K7&gt;'Cuadro 2'!K7,K8&gt;'Cuadro 2'!K8,K9&gt;'Cuadro 2'!K9,K10&gt;'Cuadro 2'!K10,K11&gt;'Cuadro 2'!K11,K12&gt;'Cuadro 2'!K12,K13&gt;'Cuadro 2'!K13,K14&gt;'Cuadro 2'!K15,K15&gt;'Cuadro 2'!K16,K16&gt;'Cuadro 2'!K17,K17&gt;'Cuadro 2'!K18,K18&gt;'Cuadro 2'!K19,K19&gt;'Cuadro 2'!K20,K20&gt;'Cuadro 2'!K21,K21&gt;'Cuadro 2'!K22,K22&gt;'Cuadro 2'!K23,K23&gt;'Cuadro 2'!K24,K24&gt;'Cuadro 2'!K26,K25&gt;'Cuadro 2'!K26,K26&gt;'Cuadro 1'!K12),"XX","")</f>
        <v/>
      </c>
      <c r="L27" s="187"/>
      <c r="M27" s="187" t="str">
        <f>IF(OR(M6&gt;'Cuadro 2'!M6,M7&gt;'Cuadro 2'!M7,M8&gt;'Cuadro 2'!M8,M9&gt;'Cuadro 2'!M9,M10&gt;'Cuadro 2'!M10,M11&gt;'Cuadro 2'!M11,M12&gt;'Cuadro 2'!M12,M13&gt;'Cuadro 2'!M13,M14&gt;'Cuadro 2'!M15,M15&gt;'Cuadro 2'!M16,M16&gt;'Cuadro 2'!M17,M17&gt;'Cuadro 2'!M18,M18&gt;'Cuadro 2'!M19,M19&gt;'Cuadro 2'!M20,M20&gt;'Cuadro 2'!M21,M21&gt;'Cuadro 2'!M22,M22&gt;'Cuadro 2'!M23,M23&gt;'Cuadro 2'!M24,M24&gt;'Cuadro 2'!M26,M25&gt;'Cuadro 2'!M26,M26&gt;'Cuadro 1'!M12),"XX","")</f>
        <v/>
      </c>
      <c r="N27" s="187" t="str">
        <f>IF(OR(N6&gt;'Cuadro 2'!N6,N7&gt;'Cuadro 2'!N7,N8&gt;'Cuadro 2'!N8,N9&gt;'Cuadro 2'!N9,N10&gt;'Cuadro 2'!N10,N11&gt;'Cuadro 2'!N11,N12&gt;'Cuadro 2'!N12,N13&gt;'Cuadro 2'!N13,N14&gt;'Cuadro 2'!N15,N15&gt;'Cuadro 2'!N16,N16&gt;'Cuadro 2'!N17,N17&gt;'Cuadro 2'!N18,N18&gt;'Cuadro 2'!N19,N19&gt;'Cuadro 2'!N20,N20&gt;'Cuadro 2'!N21,N21&gt;'Cuadro 2'!N22,N22&gt;'Cuadro 2'!N23,N23&gt;'Cuadro 2'!N24,N24&gt;'Cuadro 2'!N26,N25&gt;'Cuadro 2'!N26,N26&gt;'Cuadro 1'!N12),"XX","")</f>
        <v/>
      </c>
      <c r="O27" s="187"/>
      <c r="P27" s="187" t="str">
        <f>IF(OR(P6&gt;'Cuadro 2'!P6,P7&gt;'Cuadro 2'!P7,P8&gt;'Cuadro 2'!P8,P9&gt;'Cuadro 2'!P9,P10&gt;'Cuadro 2'!P10,P11&gt;'Cuadro 2'!P11,P12&gt;'Cuadro 2'!P12,P13&gt;'Cuadro 2'!P13,P14&gt;'Cuadro 2'!P15,P15&gt;'Cuadro 2'!P16,P16&gt;'Cuadro 2'!P17,P17&gt;'Cuadro 2'!P18,P18&gt;'Cuadro 2'!P19,P19&gt;'Cuadro 2'!P20,P20&gt;'Cuadro 2'!P21,P21&gt;'Cuadro 2'!P22,P22&gt;'Cuadro 2'!P23,P23&gt;'Cuadro 2'!P24,P24&gt;'Cuadro 2'!P26,P25&gt;'Cuadro 2'!P26,P26&gt;'Cuadro 1'!P12),"XX","")</f>
        <v/>
      </c>
      <c r="Q27" s="187" t="str">
        <f>IF(OR(Q6&gt;'Cuadro 2'!Q6,Q7&gt;'Cuadro 2'!Q7,Q8&gt;'Cuadro 2'!Q8,Q9&gt;'Cuadro 2'!Q9,Q10&gt;'Cuadro 2'!Q10,Q11&gt;'Cuadro 2'!Q11,Q12&gt;'Cuadro 2'!Q12,Q13&gt;'Cuadro 2'!Q13,Q14&gt;'Cuadro 2'!Q15,Q15&gt;'Cuadro 2'!Q16,Q16&gt;'Cuadro 2'!Q17,Q17&gt;'Cuadro 2'!Q18,Q18&gt;'Cuadro 2'!Q19,Q19&gt;'Cuadro 2'!Q20,Q20&gt;'Cuadro 2'!Q21,Q21&gt;'Cuadro 2'!Q22,Q22&gt;'Cuadro 2'!Q23,Q23&gt;'Cuadro 2'!Q24,Q24&gt;'Cuadro 2'!Q26,Q25&gt;'Cuadro 2'!Q26,Q26&gt;'Cuadro 1'!Q12),"XX","")</f>
        <v/>
      </c>
      <c r="R27" s="187"/>
      <c r="S27" s="187" t="str">
        <f>IF(OR(S6&gt;'Cuadro 2'!S6,S7&gt;'Cuadro 2'!S7,S8&gt;'Cuadro 2'!S8,S9&gt;'Cuadro 2'!S9,S10&gt;'Cuadro 2'!S10,S11&gt;'Cuadro 2'!S11,S12&gt;'Cuadro 2'!S12,S13&gt;'Cuadro 2'!S13,S14&gt;'Cuadro 2'!S15,S15&gt;'Cuadro 2'!S16,S16&gt;'Cuadro 2'!S17,S17&gt;'Cuadro 2'!S18,S18&gt;'Cuadro 2'!S19,S19&gt;'Cuadro 2'!S20,S20&gt;'Cuadro 2'!S21,S21&gt;'Cuadro 2'!S22,S22&gt;'Cuadro 2'!S23,S23&gt;'Cuadro 2'!S24,S24&gt;'Cuadro 2'!S26,S25&gt;'Cuadro 2'!S26,S26&gt;'Cuadro 1'!S12),"XX","")</f>
        <v/>
      </c>
      <c r="T27" s="187" t="str">
        <f>IF(OR(T6&gt;'Cuadro 2'!T6,T7&gt;'Cuadro 2'!T7,T8&gt;'Cuadro 2'!T8,T9&gt;'Cuadro 2'!T9,T10&gt;'Cuadro 2'!T10,T11&gt;'Cuadro 2'!T11,T12&gt;'Cuadro 2'!T12,T13&gt;'Cuadro 2'!T13,T14&gt;'Cuadro 2'!T15,T15&gt;'Cuadro 2'!T16,T16&gt;'Cuadro 2'!T17,T17&gt;'Cuadro 2'!T18,T18&gt;'Cuadro 2'!T19,T19&gt;'Cuadro 2'!T20,T20&gt;'Cuadro 2'!T21,T21&gt;'Cuadro 2'!T22,T22&gt;'Cuadro 2'!T23,T23&gt;'Cuadro 2'!T24,T24&gt;'Cuadro 2'!T26,T25&gt;'Cuadro 2'!T26,T26&gt;'Cuadro 1'!T12),"XX","")</f>
        <v/>
      </c>
    </row>
    <row r="28" spans="1:20" ht="49.5" customHeight="1">
      <c r="A28" s="434">
        <v>28</v>
      </c>
      <c r="B28" s="260"/>
      <c r="C28" s="10"/>
      <c r="D28" s="10"/>
      <c r="E28" s="495" t="str">
        <f>IF(OR(G27="XX",H27="XX",J27="XX",K27="XX",M27="XX",N27="XX",P27="XX",Q27="XX",S27="XX",T27="XX"),"¡VERIFICAR!, la cifra digitada en alguna de las asignaturas, es mayor a la reportada en el Cuadro 2; o bien, lo indicado en Conducta es mayor al dato de la línea de Matrícula Final del Cuadro 1.","")</f>
        <v/>
      </c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</row>
    <row r="29" spans="1:20" ht="15" customHeight="1">
      <c r="A29" s="434">
        <v>29</v>
      </c>
      <c r="B29" s="167" t="s">
        <v>1123</v>
      </c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</row>
    <row r="30" spans="1:20" ht="21.75" customHeight="1">
      <c r="A30" s="434">
        <v>30</v>
      </c>
      <c r="B30" s="496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  <c r="Q30" s="497"/>
      <c r="R30" s="497"/>
      <c r="S30" s="497"/>
      <c r="T30" s="498"/>
    </row>
    <row r="31" spans="1:20" ht="21.75" customHeight="1">
      <c r="B31" s="499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1"/>
    </row>
    <row r="32" spans="1:20" ht="21.75" customHeight="1">
      <c r="B32" s="499"/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1"/>
    </row>
    <row r="33" spans="2:20" ht="21.75" customHeight="1">
      <c r="B33" s="499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1"/>
    </row>
    <row r="34" spans="2:20" ht="21.75" customHeight="1">
      <c r="B34" s="502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4"/>
    </row>
  </sheetData>
  <sheetProtection algorithmName="SHA-512" hashValue="kAMV96kSLIQHtAo5v3RWyBR9KlOwHEbzhipGZq5mueHpz6vj4mZI2haEzTNRM/iKvfWsYapOOPJ7XhVmz9gkmA==" saltValue="RDvo70/UI7gh5G7np7UQ0Q==" spinCount="100000" sheet="1" objects="1" scenarios="1"/>
  <mergeCells count="15">
    <mergeCell ref="I10:K12"/>
    <mergeCell ref="L10:N12"/>
    <mergeCell ref="B30:T34"/>
    <mergeCell ref="B4:B5"/>
    <mergeCell ref="C4:E4"/>
    <mergeCell ref="F4:H4"/>
    <mergeCell ref="I4:K4"/>
    <mergeCell ref="L4:N4"/>
    <mergeCell ref="O4:Q4"/>
    <mergeCell ref="R4:T4"/>
    <mergeCell ref="O9:T9"/>
    <mergeCell ref="E28:T28"/>
    <mergeCell ref="F10:H12"/>
    <mergeCell ref="O22:T22"/>
    <mergeCell ref="F23:N23"/>
  </mergeCells>
  <conditionalFormatting sqref="C6:F7 C8:E26">
    <cfRule type="cellIs" dxfId="65" priority="195" operator="equal">
      <formula>0</formula>
    </cfRule>
  </conditionalFormatting>
  <conditionalFormatting sqref="E28">
    <cfRule type="containsText" dxfId="64" priority="187" operator="containsText" text="¡VERIFICAR!">
      <formula>NOT(ISERROR(SEARCH("¡VERIFICAR!",E28)))</formula>
    </cfRule>
  </conditionalFormatting>
  <conditionalFormatting sqref="G27:H27">
    <cfRule type="containsText" dxfId="63" priority="41" operator="containsText" text="XX">
      <formula>NOT(ISERROR(SEARCH("XX",G27)))</formula>
    </cfRule>
  </conditionalFormatting>
  <conditionalFormatting sqref="I13:I22 L13:L22 F13:F26 I24:I26 L24:L26">
    <cfRule type="cellIs" dxfId="62" priority="28" operator="equal">
      <formula>0</formula>
    </cfRule>
  </conditionalFormatting>
  <conditionalFormatting sqref="J27:K27">
    <cfRule type="containsText" dxfId="61" priority="7" operator="containsText" text="XX">
      <formula>NOT(ISERROR(SEARCH("XX",J27)))</formula>
    </cfRule>
  </conditionalFormatting>
  <conditionalFormatting sqref="M27:N27">
    <cfRule type="containsText" dxfId="60" priority="5" operator="containsText" text="XX">
      <formula>NOT(ISERROR(SEARCH("XX",M27)))</formula>
    </cfRule>
  </conditionalFormatting>
  <conditionalFormatting sqref="P27:Q27">
    <cfRule type="containsText" dxfId="59" priority="3" operator="containsText" text="XX">
      <formula>NOT(ISERROR(SEARCH("XX",P27)))</formula>
    </cfRule>
  </conditionalFormatting>
  <conditionalFormatting sqref="R6:R8 I6:I10 L6:L10 O6:O26 F8:F10 R10:R21 R23:R26">
    <cfRule type="cellIs" dxfId="58" priority="44" operator="equal">
      <formula>0</formula>
    </cfRule>
  </conditionalFormatting>
  <conditionalFormatting sqref="S27:T27">
    <cfRule type="containsText" dxfId="57" priority="1" operator="containsText" text="XX">
      <formula>NOT(ISERROR(SEARCH("XX",S27)))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0" orientation="landscape" r:id="rId1"/>
  <headerFooter>
    <oddHeader>&amp;L&amp;G</oddHeader>
    <oddFooter>&amp;R&amp;"Carlito,Negrita"Académica Nocturna&amp;"Carlito,Normal",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Z14"/>
  <sheetViews>
    <sheetView showGridLines="0" zoomScale="95" zoomScaleNormal="95" workbookViewId="0"/>
  </sheetViews>
  <sheetFormatPr defaultColWidth="11.42578125" defaultRowHeight="15"/>
  <cols>
    <col min="1" max="1" width="4.5703125" style="27" customWidth="1"/>
    <col min="2" max="2" width="24.7109375" style="8" customWidth="1"/>
    <col min="3" max="20" width="7.28515625" style="8" customWidth="1"/>
    <col min="21" max="16384" width="11.42578125" style="8"/>
  </cols>
  <sheetData>
    <row r="1" spans="1:26" ht="18.75">
      <c r="A1" s="434">
        <v>1</v>
      </c>
      <c r="B1" s="131" t="s">
        <v>1157</v>
      </c>
      <c r="C1" s="244"/>
      <c r="D1" s="244"/>
      <c r="E1" s="244"/>
      <c r="F1" s="244"/>
      <c r="G1" s="244"/>
      <c r="H1" s="244"/>
      <c r="I1" s="244"/>
      <c r="J1" s="244"/>
      <c r="K1" s="244"/>
    </row>
    <row r="2" spans="1:26" ht="18.75">
      <c r="A2" s="434">
        <v>2</v>
      </c>
      <c r="B2" s="131" t="s">
        <v>1158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6" ht="19.5" thickBot="1">
      <c r="A3" s="434">
        <v>3</v>
      </c>
      <c r="B3" s="433" t="s">
        <v>1104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29"/>
      <c r="V3" s="229"/>
      <c r="W3" s="229"/>
      <c r="X3" s="229"/>
      <c r="Y3" s="229"/>
      <c r="Z3" s="229"/>
    </row>
    <row r="4" spans="1:26" ht="22.5" customHeight="1" thickTop="1">
      <c r="A4" s="434">
        <v>4</v>
      </c>
      <c r="B4" s="536" t="s">
        <v>1159</v>
      </c>
      <c r="C4" s="537" t="s">
        <v>1106</v>
      </c>
      <c r="D4" s="538"/>
      <c r="E4" s="538"/>
      <c r="F4" s="505" t="s">
        <v>1150</v>
      </c>
      <c r="G4" s="506"/>
      <c r="H4" s="507"/>
      <c r="I4" s="505" t="s">
        <v>1151</v>
      </c>
      <c r="J4" s="506"/>
      <c r="K4" s="507"/>
      <c r="L4" s="506" t="s">
        <v>1152</v>
      </c>
      <c r="M4" s="506"/>
      <c r="N4" s="506"/>
      <c r="O4" s="505" t="s">
        <v>1153</v>
      </c>
      <c r="P4" s="506"/>
      <c r="Q4" s="507"/>
      <c r="R4" s="505" t="s">
        <v>1154</v>
      </c>
      <c r="S4" s="506"/>
      <c r="T4" s="506"/>
    </row>
    <row r="5" spans="1:26" ht="32.25" customHeight="1" thickBot="1">
      <c r="A5" s="434">
        <v>5</v>
      </c>
      <c r="B5" s="535"/>
      <c r="C5" s="231" t="s">
        <v>1106</v>
      </c>
      <c r="D5" s="64" t="s">
        <v>1112</v>
      </c>
      <c r="E5" s="212" t="s">
        <v>1113</v>
      </c>
      <c r="F5" s="210" t="s">
        <v>1106</v>
      </c>
      <c r="G5" s="64" t="s">
        <v>1112</v>
      </c>
      <c r="H5" s="212" t="s">
        <v>1113</v>
      </c>
      <c r="I5" s="210" t="s">
        <v>1106</v>
      </c>
      <c r="J5" s="64" t="s">
        <v>1112</v>
      </c>
      <c r="K5" s="212" t="s">
        <v>1113</v>
      </c>
      <c r="L5" s="210" t="s">
        <v>1106</v>
      </c>
      <c r="M5" s="64" t="s">
        <v>1112</v>
      </c>
      <c r="N5" s="211" t="s">
        <v>1113</v>
      </c>
      <c r="O5" s="210" t="s">
        <v>1106</v>
      </c>
      <c r="P5" s="64" t="s">
        <v>1112</v>
      </c>
      <c r="Q5" s="212" t="s">
        <v>1113</v>
      </c>
      <c r="R5" s="210" t="s">
        <v>1106</v>
      </c>
      <c r="S5" s="64" t="s">
        <v>1112</v>
      </c>
      <c r="T5" s="212" t="s">
        <v>1113</v>
      </c>
    </row>
    <row r="6" spans="1:26" ht="33.75" customHeight="1" thickTop="1">
      <c r="A6" s="434">
        <v>6</v>
      </c>
      <c r="B6" s="330" t="s">
        <v>1160</v>
      </c>
      <c r="C6" s="245">
        <f t="shared" ref="C6:C8" si="0">D6+E6</f>
        <v>0</v>
      </c>
      <c r="D6" s="233">
        <f>G6+J6+M6+P6+S6</f>
        <v>0</v>
      </c>
      <c r="E6" s="234">
        <f>+H6+K6+N6+Q6+T6</f>
        <v>0</v>
      </c>
      <c r="F6" s="235">
        <f t="shared" ref="F6:F8" si="1">+G6+H6</f>
        <v>0</v>
      </c>
      <c r="G6" s="411"/>
      <c r="H6" s="412"/>
      <c r="I6" s="235">
        <f t="shared" ref="I6:I8" si="2">+J6+K6</f>
        <v>0</v>
      </c>
      <c r="J6" s="411"/>
      <c r="K6" s="412"/>
      <c r="L6" s="234">
        <f t="shared" ref="L6:L8" si="3">+M6+N6</f>
        <v>0</v>
      </c>
      <c r="M6" s="411"/>
      <c r="N6" s="413"/>
      <c r="O6" s="235">
        <f t="shared" ref="O6:O8" si="4">+P6+Q6</f>
        <v>0</v>
      </c>
      <c r="P6" s="411"/>
      <c r="Q6" s="412"/>
      <c r="R6" s="235">
        <f t="shared" ref="R6:R8" si="5">+S6+T6</f>
        <v>0</v>
      </c>
      <c r="S6" s="411"/>
      <c r="T6" s="413"/>
    </row>
    <row r="7" spans="1:26" ht="33.75" customHeight="1">
      <c r="A7" s="434">
        <v>7</v>
      </c>
      <c r="B7" s="331" t="s">
        <v>1161</v>
      </c>
      <c r="C7" s="236">
        <f t="shared" si="0"/>
        <v>0</v>
      </c>
      <c r="D7" s="237">
        <f>G7+J7+M7+P7+S7</f>
        <v>0</v>
      </c>
      <c r="E7" s="238">
        <f>+H7+K7+N7+Q7+T7</f>
        <v>0</v>
      </c>
      <c r="F7" s="239">
        <f t="shared" si="1"/>
        <v>0</v>
      </c>
      <c r="G7" s="312"/>
      <c r="H7" s="313"/>
      <c r="I7" s="239">
        <f t="shared" si="2"/>
        <v>0</v>
      </c>
      <c r="J7" s="312"/>
      <c r="K7" s="313"/>
      <c r="L7" s="238">
        <f t="shared" si="3"/>
        <v>0</v>
      </c>
      <c r="M7" s="312"/>
      <c r="N7" s="322"/>
      <c r="O7" s="239">
        <f t="shared" si="4"/>
        <v>0</v>
      </c>
      <c r="P7" s="312"/>
      <c r="Q7" s="313"/>
      <c r="R7" s="239">
        <f t="shared" si="5"/>
        <v>0</v>
      </c>
      <c r="S7" s="312"/>
      <c r="T7" s="322"/>
    </row>
    <row r="8" spans="1:26" ht="33.75" customHeight="1" thickBot="1">
      <c r="A8" s="434">
        <v>8</v>
      </c>
      <c r="B8" s="332" t="s">
        <v>1162</v>
      </c>
      <c r="C8" s="246">
        <f t="shared" si="0"/>
        <v>0</v>
      </c>
      <c r="D8" s="247">
        <f>G8+J8+M8+P8+S8</f>
        <v>0</v>
      </c>
      <c r="E8" s="248">
        <f>+H8+K8+N8+Q8+T8</f>
        <v>0</v>
      </c>
      <c r="F8" s="249">
        <f t="shared" si="1"/>
        <v>0</v>
      </c>
      <c r="G8" s="414"/>
      <c r="H8" s="415"/>
      <c r="I8" s="249">
        <f t="shared" si="2"/>
        <v>0</v>
      </c>
      <c r="J8" s="414"/>
      <c r="K8" s="415"/>
      <c r="L8" s="248">
        <f t="shared" si="3"/>
        <v>0</v>
      </c>
      <c r="M8" s="414"/>
      <c r="N8" s="416"/>
      <c r="O8" s="249">
        <f t="shared" si="4"/>
        <v>0</v>
      </c>
      <c r="P8" s="414"/>
      <c r="Q8" s="415"/>
      <c r="R8" s="249">
        <f t="shared" si="5"/>
        <v>0</v>
      </c>
      <c r="S8" s="414"/>
      <c r="T8" s="416"/>
    </row>
    <row r="9" spans="1:26" ht="15.75" thickTop="1">
      <c r="A9" s="434">
        <v>9</v>
      </c>
      <c r="B9" s="165"/>
      <c r="F9" s="227"/>
    </row>
    <row r="10" spans="1:26" ht="15.75">
      <c r="A10" s="434">
        <v>10</v>
      </c>
      <c r="B10" s="167" t="s">
        <v>1123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6" ht="21.75" customHeight="1">
      <c r="A11" s="434">
        <v>11</v>
      </c>
      <c r="B11" s="496"/>
      <c r="C11" s="497"/>
      <c r="D11" s="497"/>
      <c r="E11" s="497"/>
      <c r="F11" s="497"/>
      <c r="G11" s="497"/>
      <c r="H11" s="497"/>
      <c r="I11" s="497"/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8"/>
    </row>
    <row r="12" spans="1:26" ht="21.75" customHeight="1">
      <c r="A12" s="434"/>
      <c r="B12" s="499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1"/>
    </row>
    <row r="13" spans="1:26" ht="21.75" customHeight="1">
      <c r="B13" s="499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  <c r="P13" s="500"/>
      <c r="Q13" s="500"/>
      <c r="R13" s="500"/>
      <c r="S13" s="500"/>
      <c r="T13" s="501"/>
    </row>
    <row r="14" spans="1:26" ht="21.75" customHeight="1">
      <c r="B14" s="502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504"/>
    </row>
  </sheetData>
  <sheetProtection algorithmName="SHA-512" hashValue="w0hP1ll0/Mp32ZvNR51GrjsQLJlS0PzVGAHlOCKmYsN1pJsUbZCao35FD75ooHqQWh9pOehs9sK3uYFUfcFUWQ==" saltValue="UHtU3P2raoCKATChvnC5tA==" spinCount="100000" sheet="1" objects="1" scenarios="1"/>
  <mergeCells count="8">
    <mergeCell ref="B11:T14"/>
    <mergeCell ref="B4:B5"/>
    <mergeCell ref="C4:E4"/>
    <mergeCell ref="F4:H4"/>
    <mergeCell ref="I4:K4"/>
    <mergeCell ref="L4:N4"/>
    <mergeCell ref="O4:Q4"/>
    <mergeCell ref="R4:T4"/>
  </mergeCells>
  <conditionalFormatting sqref="C6:F8 I6:I8 L6:L8 O6:O8 R6:R8">
    <cfRule type="cellIs" dxfId="56" priority="2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83" orientation="landscape" r:id="rId1"/>
  <headerFooter>
    <oddHeader>&amp;L&amp;G</oddHeader>
    <oddFooter>&amp;R&amp;"Carlito,Negrita"Académica Nocturna&amp;"Carlito,Normal",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Z19"/>
  <sheetViews>
    <sheetView showGridLines="0" zoomScale="95" zoomScaleNormal="95" workbookViewId="0"/>
  </sheetViews>
  <sheetFormatPr defaultColWidth="11.42578125" defaultRowHeight="15"/>
  <cols>
    <col min="1" max="1" width="4.7109375" style="27" customWidth="1"/>
    <col min="2" max="2" width="56.28515625" style="8" customWidth="1"/>
    <col min="3" max="20" width="6.7109375" style="8" customWidth="1"/>
    <col min="21" max="16384" width="11.42578125" style="8"/>
  </cols>
  <sheetData>
    <row r="1" spans="1:26" ht="18.75">
      <c r="A1" s="434">
        <v>1</v>
      </c>
      <c r="B1" s="131" t="s">
        <v>1163</v>
      </c>
      <c r="C1" s="228"/>
      <c r="D1" s="228"/>
      <c r="E1" s="228"/>
      <c r="F1" s="228"/>
      <c r="G1" s="228"/>
      <c r="H1" s="228"/>
      <c r="I1" s="228"/>
      <c r="J1" s="228"/>
      <c r="K1" s="228"/>
    </row>
    <row r="2" spans="1:26" ht="18" customHeight="1">
      <c r="A2" s="434">
        <v>2</v>
      </c>
      <c r="B2" s="131" t="s">
        <v>1164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6" ht="18" customHeight="1">
      <c r="A3" s="434">
        <v>3</v>
      </c>
      <c r="B3" s="131" t="s">
        <v>1165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</row>
    <row r="4" spans="1:26" ht="19.5" thickBot="1">
      <c r="A4" s="434">
        <v>4</v>
      </c>
      <c r="B4" s="433" t="s">
        <v>1104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29"/>
      <c r="V4" s="229"/>
      <c r="W4" s="229"/>
      <c r="X4" s="229"/>
      <c r="Y4" s="229"/>
      <c r="Z4" s="229"/>
    </row>
    <row r="5" spans="1:26" ht="22.5" customHeight="1" thickTop="1">
      <c r="A5" s="434">
        <v>5</v>
      </c>
      <c r="B5" s="508" t="s">
        <v>1166</v>
      </c>
      <c r="C5" s="510" t="s">
        <v>1106</v>
      </c>
      <c r="D5" s="506"/>
      <c r="E5" s="506"/>
      <c r="F5" s="505" t="s">
        <v>1107</v>
      </c>
      <c r="G5" s="506"/>
      <c r="H5" s="507"/>
      <c r="I5" s="505" t="s">
        <v>1108</v>
      </c>
      <c r="J5" s="506"/>
      <c r="K5" s="507"/>
      <c r="L5" s="506" t="s">
        <v>1109</v>
      </c>
      <c r="M5" s="506"/>
      <c r="N5" s="506"/>
      <c r="O5" s="505" t="s">
        <v>1110</v>
      </c>
      <c r="P5" s="506"/>
      <c r="Q5" s="507"/>
      <c r="R5" s="505" t="s">
        <v>1111</v>
      </c>
      <c r="S5" s="506"/>
      <c r="T5" s="506"/>
    </row>
    <row r="6" spans="1:26" ht="30.75" customHeight="1" thickBot="1">
      <c r="A6" s="434">
        <v>6</v>
      </c>
      <c r="B6" s="509"/>
      <c r="C6" s="231" t="s">
        <v>1106</v>
      </c>
      <c r="D6" s="64" t="s">
        <v>1112</v>
      </c>
      <c r="E6" s="212" t="s">
        <v>1113</v>
      </c>
      <c r="F6" s="210" t="s">
        <v>1106</v>
      </c>
      <c r="G6" s="64" t="s">
        <v>1112</v>
      </c>
      <c r="H6" s="212" t="s">
        <v>1113</v>
      </c>
      <c r="I6" s="210" t="s">
        <v>1106</v>
      </c>
      <c r="J6" s="64" t="s">
        <v>1112</v>
      </c>
      <c r="K6" s="212" t="s">
        <v>1113</v>
      </c>
      <c r="L6" s="210" t="s">
        <v>1106</v>
      </c>
      <c r="M6" s="64" t="s">
        <v>1112</v>
      </c>
      <c r="N6" s="211" t="s">
        <v>1113</v>
      </c>
      <c r="O6" s="210" t="s">
        <v>1106</v>
      </c>
      <c r="P6" s="64" t="s">
        <v>1112</v>
      </c>
      <c r="Q6" s="212" t="s">
        <v>1113</v>
      </c>
      <c r="R6" s="210" t="s">
        <v>1106</v>
      </c>
      <c r="S6" s="64" t="s">
        <v>1112</v>
      </c>
      <c r="T6" s="212" t="s">
        <v>1113</v>
      </c>
    </row>
    <row r="7" spans="1:26" ht="30.75" customHeight="1" thickTop="1">
      <c r="A7" s="434">
        <v>7</v>
      </c>
      <c r="B7" s="333" t="s">
        <v>1167</v>
      </c>
      <c r="C7" s="232">
        <f>D7+E7</f>
        <v>0</v>
      </c>
      <c r="D7" s="233">
        <f t="shared" ref="D7:D8" si="0">G7+J7+M7+P7+S7</f>
        <v>0</v>
      </c>
      <c r="E7" s="234">
        <f t="shared" ref="E7:E8" si="1">+H7+K7+N7+Q7+T7</f>
        <v>0</v>
      </c>
      <c r="F7" s="235">
        <f t="shared" ref="F7:F12" si="2">+G7+H7</f>
        <v>0</v>
      </c>
      <c r="G7" s="411"/>
      <c r="H7" s="412"/>
      <c r="I7" s="235">
        <f t="shared" ref="I7:I12" si="3">+J7+K7</f>
        <v>0</v>
      </c>
      <c r="J7" s="411"/>
      <c r="K7" s="413"/>
      <c r="L7" s="235">
        <f t="shared" ref="L7:L12" si="4">+M7+N7</f>
        <v>0</v>
      </c>
      <c r="M7" s="411"/>
      <c r="N7" s="412"/>
      <c r="O7" s="235">
        <f t="shared" ref="O7:O13" si="5">+P7+Q7</f>
        <v>0</v>
      </c>
      <c r="P7" s="411"/>
      <c r="Q7" s="412"/>
      <c r="R7" s="235">
        <f t="shared" ref="R7:R13" si="6">+S7+T7</f>
        <v>0</v>
      </c>
      <c r="S7" s="411"/>
      <c r="T7" s="413"/>
    </row>
    <row r="8" spans="1:26" ht="30.75" customHeight="1">
      <c r="A8" s="434">
        <v>8</v>
      </c>
      <c r="B8" s="429" t="s">
        <v>1168</v>
      </c>
      <c r="C8" s="236">
        <f t="shared" ref="C8" si="7">D8+E8</f>
        <v>0</v>
      </c>
      <c r="D8" s="237">
        <f t="shared" si="0"/>
        <v>0</v>
      </c>
      <c r="E8" s="238">
        <f t="shared" si="1"/>
        <v>0</v>
      </c>
      <c r="F8" s="239">
        <f t="shared" si="2"/>
        <v>0</v>
      </c>
      <c r="G8" s="312"/>
      <c r="H8" s="313"/>
      <c r="I8" s="239">
        <f t="shared" si="3"/>
        <v>0</v>
      </c>
      <c r="J8" s="312"/>
      <c r="K8" s="322"/>
      <c r="L8" s="239">
        <f t="shared" si="4"/>
        <v>0</v>
      </c>
      <c r="M8" s="312"/>
      <c r="N8" s="313"/>
      <c r="O8" s="239">
        <f t="shared" si="5"/>
        <v>0</v>
      </c>
      <c r="P8" s="312"/>
      <c r="Q8" s="313"/>
      <c r="R8" s="239">
        <f t="shared" si="6"/>
        <v>0</v>
      </c>
      <c r="S8" s="312"/>
      <c r="T8" s="322"/>
    </row>
    <row r="9" spans="1:26" ht="30.75" customHeight="1">
      <c r="A9" s="434">
        <v>9</v>
      </c>
      <c r="B9" s="429" t="s">
        <v>1169</v>
      </c>
      <c r="C9" s="236">
        <f t="shared" ref="C9:C13" si="8">D9+E9</f>
        <v>0</v>
      </c>
      <c r="D9" s="237">
        <f t="shared" ref="D9:D13" si="9">G9+J9+M9+P9+S9</f>
        <v>0</v>
      </c>
      <c r="E9" s="238">
        <f t="shared" ref="E9:E13" si="10">+H9+K9+N9+Q9+T9</f>
        <v>0</v>
      </c>
      <c r="F9" s="239">
        <f t="shared" si="2"/>
        <v>0</v>
      </c>
      <c r="G9" s="312"/>
      <c r="H9" s="313"/>
      <c r="I9" s="239">
        <f t="shared" si="3"/>
        <v>0</v>
      </c>
      <c r="J9" s="312"/>
      <c r="K9" s="322"/>
      <c r="L9" s="239">
        <f t="shared" si="4"/>
        <v>0</v>
      </c>
      <c r="M9" s="312"/>
      <c r="N9" s="313"/>
      <c r="O9" s="239">
        <f t="shared" si="5"/>
        <v>0</v>
      </c>
      <c r="P9" s="312"/>
      <c r="Q9" s="313"/>
      <c r="R9" s="239">
        <f t="shared" si="6"/>
        <v>0</v>
      </c>
      <c r="S9" s="312"/>
      <c r="T9" s="322"/>
    </row>
    <row r="10" spans="1:26" ht="30.75" customHeight="1">
      <c r="A10" s="434">
        <v>10</v>
      </c>
      <c r="B10" s="429" t="s">
        <v>1170</v>
      </c>
      <c r="C10" s="236">
        <f t="shared" si="8"/>
        <v>0</v>
      </c>
      <c r="D10" s="237">
        <f t="shared" si="9"/>
        <v>0</v>
      </c>
      <c r="E10" s="238">
        <f t="shared" si="10"/>
        <v>0</v>
      </c>
      <c r="F10" s="239">
        <f t="shared" si="2"/>
        <v>0</v>
      </c>
      <c r="G10" s="312"/>
      <c r="H10" s="313"/>
      <c r="I10" s="239">
        <f t="shared" si="3"/>
        <v>0</v>
      </c>
      <c r="J10" s="312"/>
      <c r="K10" s="322"/>
      <c r="L10" s="239">
        <f t="shared" si="4"/>
        <v>0</v>
      </c>
      <c r="M10" s="312"/>
      <c r="N10" s="313"/>
      <c r="O10" s="239">
        <f t="shared" si="5"/>
        <v>0</v>
      </c>
      <c r="P10" s="312"/>
      <c r="Q10" s="313"/>
      <c r="R10" s="239">
        <f t="shared" si="6"/>
        <v>0</v>
      </c>
      <c r="S10" s="312"/>
      <c r="T10" s="322"/>
    </row>
    <row r="11" spans="1:26" ht="30.75" customHeight="1">
      <c r="A11" s="434">
        <v>11</v>
      </c>
      <c r="B11" s="429" t="s">
        <v>1171</v>
      </c>
      <c r="C11" s="236">
        <f t="shared" si="8"/>
        <v>0</v>
      </c>
      <c r="D11" s="237">
        <f t="shared" si="9"/>
        <v>0</v>
      </c>
      <c r="E11" s="238">
        <f t="shared" si="10"/>
        <v>0</v>
      </c>
      <c r="F11" s="239">
        <f t="shared" si="2"/>
        <v>0</v>
      </c>
      <c r="G11" s="312"/>
      <c r="H11" s="313"/>
      <c r="I11" s="239">
        <f t="shared" si="3"/>
        <v>0</v>
      </c>
      <c r="J11" s="312"/>
      <c r="K11" s="322"/>
      <c r="L11" s="239">
        <f t="shared" si="4"/>
        <v>0</v>
      </c>
      <c r="M11" s="312"/>
      <c r="N11" s="313"/>
      <c r="O11" s="239">
        <f t="shared" si="5"/>
        <v>0</v>
      </c>
      <c r="P11" s="312"/>
      <c r="Q11" s="313"/>
      <c r="R11" s="239">
        <f t="shared" si="6"/>
        <v>0</v>
      </c>
      <c r="S11" s="312"/>
      <c r="T11" s="322"/>
    </row>
    <row r="12" spans="1:26" ht="30.75" customHeight="1">
      <c r="A12" s="434">
        <v>12</v>
      </c>
      <c r="B12" s="429" t="s">
        <v>1172</v>
      </c>
      <c r="C12" s="236">
        <f t="shared" si="8"/>
        <v>0</v>
      </c>
      <c r="D12" s="237">
        <f t="shared" si="9"/>
        <v>0</v>
      </c>
      <c r="E12" s="238">
        <f t="shared" si="10"/>
        <v>0</v>
      </c>
      <c r="F12" s="239">
        <f t="shared" si="2"/>
        <v>0</v>
      </c>
      <c r="G12" s="312"/>
      <c r="H12" s="313"/>
      <c r="I12" s="239">
        <f t="shared" si="3"/>
        <v>0</v>
      </c>
      <c r="J12" s="312"/>
      <c r="K12" s="322"/>
      <c r="L12" s="239">
        <f t="shared" si="4"/>
        <v>0</v>
      </c>
      <c r="M12" s="312"/>
      <c r="N12" s="313"/>
      <c r="O12" s="531"/>
      <c r="P12" s="532"/>
      <c r="Q12" s="532"/>
      <c r="R12" s="532"/>
      <c r="S12" s="532"/>
      <c r="T12" s="532"/>
    </row>
    <row r="13" spans="1:26" ht="30.75" customHeight="1" thickBot="1">
      <c r="A13" s="434">
        <v>13</v>
      </c>
      <c r="B13" s="432" t="s">
        <v>1173</v>
      </c>
      <c r="C13" s="240">
        <f t="shared" si="8"/>
        <v>0</v>
      </c>
      <c r="D13" s="241">
        <f t="shared" si="9"/>
        <v>0</v>
      </c>
      <c r="E13" s="242">
        <f t="shared" si="10"/>
        <v>0</v>
      </c>
      <c r="F13" s="243">
        <f t="shared" ref="F13" si="11">+G13+H13</f>
        <v>0</v>
      </c>
      <c r="G13" s="318"/>
      <c r="H13" s="319"/>
      <c r="I13" s="243">
        <f t="shared" ref="I13" si="12">+J13+K13</f>
        <v>0</v>
      </c>
      <c r="J13" s="318"/>
      <c r="K13" s="325"/>
      <c r="L13" s="243">
        <f t="shared" ref="L13" si="13">+M13+N13</f>
        <v>0</v>
      </c>
      <c r="M13" s="318"/>
      <c r="N13" s="319"/>
      <c r="O13" s="243">
        <f t="shared" si="5"/>
        <v>0</v>
      </c>
      <c r="P13" s="318"/>
      <c r="Q13" s="319"/>
      <c r="R13" s="243">
        <f t="shared" si="6"/>
        <v>0</v>
      </c>
      <c r="S13" s="318"/>
      <c r="T13" s="325"/>
    </row>
    <row r="14" spans="1:26" ht="15.75" thickTop="1">
      <c r="A14" s="434">
        <v>15</v>
      </c>
      <c r="B14" s="165"/>
      <c r="F14" s="227"/>
    </row>
    <row r="15" spans="1:26">
      <c r="A15" s="434">
        <v>16</v>
      </c>
      <c r="B15" s="167" t="s">
        <v>1123</v>
      </c>
    </row>
    <row r="16" spans="1:26" ht="21.75" customHeight="1">
      <c r="A16" s="434">
        <v>17</v>
      </c>
      <c r="B16" s="496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8"/>
    </row>
    <row r="17" spans="1:20" ht="21.75" customHeight="1">
      <c r="A17" s="434"/>
      <c r="B17" s="499"/>
      <c r="C17" s="500"/>
      <c r="D17" s="500"/>
      <c r="E17" s="500"/>
      <c r="F17" s="500"/>
      <c r="G17" s="500"/>
      <c r="H17" s="500"/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1"/>
    </row>
    <row r="18" spans="1:20" ht="21.75" customHeight="1">
      <c r="B18" s="499"/>
      <c r="C18" s="500"/>
      <c r="D18" s="500"/>
      <c r="E18" s="500"/>
      <c r="F18" s="500"/>
      <c r="G18" s="500"/>
      <c r="H18" s="500"/>
      <c r="I18" s="500"/>
      <c r="J18" s="500"/>
      <c r="K18" s="500"/>
      <c r="L18" s="500"/>
      <c r="M18" s="500"/>
      <c r="N18" s="500"/>
      <c r="O18" s="500"/>
      <c r="P18" s="500"/>
      <c r="Q18" s="500"/>
      <c r="R18" s="500"/>
      <c r="S18" s="500"/>
      <c r="T18" s="501"/>
    </row>
    <row r="19" spans="1:20" ht="21.75" customHeight="1">
      <c r="B19" s="502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4"/>
    </row>
  </sheetData>
  <sheetProtection algorithmName="SHA-512" hashValue="0s4Z/tJh4G8ptFH/UPbnpy9n4Bd91gAvb86zc9CBliJPc9S8no2tzMF+XEqPjPSD3uQZ96iEHdpyT0Vy+0U7dg==" saltValue="cYhq8rRZx7c3srnG87y5kQ==" spinCount="100000" sheet="1" objects="1" scenarios="1"/>
  <mergeCells count="9">
    <mergeCell ref="B16:T19"/>
    <mergeCell ref="B5:B6"/>
    <mergeCell ref="C5:E5"/>
    <mergeCell ref="F5:H5"/>
    <mergeCell ref="I5:K5"/>
    <mergeCell ref="L5:N5"/>
    <mergeCell ref="O5:Q5"/>
    <mergeCell ref="R5:T5"/>
    <mergeCell ref="O12:T12"/>
  </mergeCells>
  <conditionalFormatting sqref="C7:F13 I7:I13">
    <cfRule type="cellIs" dxfId="55" priority="4" operator="equal">
      <formula>0</formula>
    </cfRule>
  </conditionalFormatting>
  <conditionalFormatting sqref="R7:R11 L7:L13 O7:O13 R13">
    <cfRule type="cellIs" dxfId="54" priority="3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73" orientation="landscape" r:id="rId1"/>
  <headerFooter>
    <oddHeader>&amp;L&amp;G</oddHeader>
    <oddFooter>&amp;R&amp;"Carlito,Negrita"Académica Nocturna&amp;"Carlito,Normal",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>
    <pageSetUpPr fitToPage="1"/>
  </sheetPr>
  <dimension ref="A1:Z36"/>
  <sheetViews>
    <sheetView showGridLines="0" zoomScale="95" zoomScaleNormal="95" workbookViewId="0"/>
  </sheetViews>
  <sheetFormatPr defaultColWidth="11.42578125" defaultRowHeight="15"/>
  <cols>
    <col min="1" max="1" width="7.28515625" style="454" customWidth="1"/>
    <col min="2" max="2" width="55.28515625" style="8" customWidth="1"/>
    <col min="3" max="20" width="6.7109375" style="8" customWidth="1"/>
    <col min="21" max="16384" width="11.42578125" style="8"/>
  </cols>
  <sheetData>
    <row r="1" spans="1:26" ht="20.25" customHeight="1">
      <c r="A1" s="434">
        <v>1</v>
      </c>
      <c r="B1" s="131" t="s">
        <v>1174</v>
      </c>
      <c r="C1" s="208"/>
      <c r="D1" s="208"/>
      <c r="E1" s="208"/>
      <c r="F1" s="208"/>
      <c r="G1" s="208"/>
      <c r="H1" s="208"/>
      <c r="I1" s="208"/>
      <c r="J1" s="208"/>
      <c r="K1" s="208"/>
    </row>
    <row r="2" spans="1:26" ht="18.75">
      <c r="A2" s="434">
        <v>2</v>
      </c>
      <c r="B2" s="90" t="s">
        <v>1175</v>
      </c>
      <c r="C2" s="208"/>
      <c r="D2" s="208"/>
      <c r="E2" s="208"/>
      <c r="F2" s="208"/>
      <c r="G2" s="208"/>
      <c r="H2" s="208"/>
      <c r="I2" s="208"/>
      <c r="J2" s="208"/>
      <c r="K2" s="208"/>
    </row>
    <row r="3" spans="1:26" ht="20.25" customHeight="1">
      <c r="A3" s="434">
        <v>3</v>
      </c>
      <c r="B3" s="131" t="s">
        <v>1176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</row>
    <row r="4" spans="1:26" ht="19.5" thickBot="1">
      <c r="A4" s="434">
        <v>4</v>
      </c>
      <c r="B4" s="433" t="s">
        <v>1104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29"/>
      <c r="V4" s="229"/>
      <c r="W4" s="229"/>
      <c r="X4" s="229"/>
      <c r="Y4" s="229"/>
      <c r="Z4" s="229"/>
    </row>
    <row r="5" spans="1:26" ht="22.5" customHeight="1" thickTop="1">
      <c r="A5" s="434">
        <v>5</v>
      </c>
      <c r="B5" s="539" t="s">
        <v>1177</v>
      </c>
      <c r="C5" s="510" t="s">
        <v>1106</v>
      </c>
      <c r="D5" s="506"/>
      <c r="E5" s="506"/>
      <c r="F5" s="505" t="s">
        <v>1107</v>
      </c>
      <c r="G5" s="506"/>
      <c r="H5" s="507"/>
      <c r="I5" s="505" t="s">
        <v>1108</v>
      </c>
      <c r="J5" s="506"/>
      <c r="K5" s="507"/>
      <c r="L5" s="506" t="s">
        <v>1109</v>
      </c>
      <c r="M5" s="506"/>
      <c r="N5" s="506"/>
      <c r="O5" s="505" t="s">
        <v>1110</v>
      </c>
      <c r="P5" s="506"/>
      <c r="Q5" s="507"/>
      <c r="R5" s="505" t="s">
        <v>1111</v>
      </c>
      <c r="S5" s="506"/>
      <c r="T5" s="506"/>
    </row>
    <row r="6" spans="1:26" ht="30.75" customHeight="1" thickBot="1">
      <c r="A6" s="434">
        <v>6</v>
      </c>
      <c r="B6" s="540"/>
      <c r="C6" s="209" t="s">
        <v>1106</v>
      </c>
      <c r="D6" s="64" t="s">
        <v>1112</v>
      </c>
      <c r="E6" s="63" t="s">
        <v>1113</v>
      </c>
      <c r="F6" s="210" t="s">
        <v>1106</v>
      </c>
      <c r="G6" s="64" t="s">
        <v>1112</v>
      </c>
      <c r="H6" s="211" t="s">
        <v>1113</v>
      </c>
      <c r="I6" s="63" t="s">
        <v>1106</v>
      </c>
      <c r="J6" s="64" t="s">
        <v>1112</v>
      </c>
      <c r="K6" s="63" t="s">
        <v>1113</v>
      </c>
      <c r="L6" s="210" t="s">
        <v>1106</v>
      </c>
      <c r="M6" s="64" t="s">
        <v>1112</v>
      </c>
      <c r="N6" s="211" t="s">
        <v>1113</v>
      </c>
      <c r="O6" s="63" t="s">
        <v>1106</v>
      </c>
      <c r="P6" s="64" t="s">
        <v>1112</v>
      </c>
      <c r="Q6" s="63" t="s">
        <v>1113</v>
      </c>
      <c r="R6" s="210" t="s">
        <v>1106</v>
      </c>
      <c r="S6" s="64" t="s">
        <v>1112</v>
      </c>
      <c r="T6" s="212" t="s">
        <v>1113</v>
      </c>
    </row>
    <row r="7" spans="1:26" s="60" customFormat="1" ht="27" customHeight="1" thickTop="1">
      <c r="A7" s="434">
        <v>7</v>
      </c>
      <c r="B7" s="213" t="s">
        <v>1178</v>
      </c>
      <c r="C7" s="214">
        <f t="shared" ref="C7:C18" si="0">D7+E7</f>
        <v>0</v>
      </c>
      <c r="D7" s="215">
        <f t="shared" ref="D7:D18" si="1">G7+J7+M7+P7+S7</f>
        <v>0</v>
      </c>
      <c r="E7" s="216">
        <f t="shared" ref="E7:E18" si="2">+H7+K7+N7+Q7+T7</f>
        <v>0</v>
      </c>
      <c r="F7" s="217">
        <f t="shared" ref="F7:F18" si="3">+G7+H7</f>
        <v>0</v>
      </c>
      <c r="G7" s="215">
        <f>SUM(G8:G12)</f>
        <v>0</v>
      </c>
      <c r="H7" s="218">
        <f>SUM(H8:H12)</f>
        <v>0</v>
      </c>
      <c r="I7" s="217">
        <f t="shared" ref="I7:I18" si="4">+J7+K7</f>
        <v>0</v>
      </c>
      <c r="J7" s="215">
        <f>SUM(J8:J12)</f>
        <v>0</v>
      </c>
      <c r="K7" s="218">
        <f>SUM(K8:K12)</f>
        <v>0</v>
      </c>
      <c r="L7" s="217">
        <f t="shared" ref="L7:L18" si="5">+M7+N7</f>
        <v>0</v>
      </c>
      <c r="M7" s="215">
        <f>SUM(M8:M12)</f>
        <v>0</v>
      </c>
      <c r="N7" s="218">
        <f>SUM(N8:N12)</f>
        <v>0</v>
      </c>
      <c r="O7" s="217">
        <f t="shared" ref="O7:O18" si="6">+P7+Q7</f>
        <v>0</v>
      </c>
      <c r="P7" s="215">
        <f>SUM(P8:P12)</f>
        <v>0</v>
      </c>
      <c r="Q7" s="218">
        <f>SUM(Q8:Q12)</f>
        <v>0</v>
      </c>
      <c r="R7" s="217">
        <f t="shared" ref="R7:R18" si="7">+S7+T7</f>
        <v>0</v>
      </c>
      <c r="S7" s="215">
        <f>SUM(S8:S12)</f>
        <v>0</v>
      </c>
      <c r="T7" s="216">
        <f>SUM(T8:T12)</f>
        <v>0</v>
      </c>
    </row>
    <row r="8" spans="1:26" ht="27" customHeight="1">
      <c r="A8" s="434">
        <v>8</v>
      </c>
      <c r="B8" s="219" t="s">
        <v>1179</v>
      </c>
      <c r="C8" s="139">
        <f t="shared" si="0"/>
        <v>0</v>
      </c>
      <c r="D8" s="148">
        <f t="shared" si="1"/>
        <v>0</v>
      </c>
      <c r="E8" s="220">
        <f t="shared" si="2"/>
        <v>0</v>
      </c>
      <c r="F8" s="217">
        <f t="shared" si="3"/>
        <v>0</v>
      </c>
      <c r="G8" s="396"/>
      <c r="H8" s="407"/>
      <c r="I8" s="217">
        <f t="shared" si="4"/>
        <v>0</v>
      </c>
      <c r="J8" s="396"/>
      <c r="K8" s="405"/>
      <c r="L8" s="217">
        <f t="shared" si="5"/>
        <v>0</v>
      </c>
      <c r="M8" s="396"/>
      <c r="N8" s="407"/>
      <c r="O8" s="217">
        <f t="shared" si="6"/>
        <v>0</v>
      </c>
      <c r="P8" s="396"/>
      <c r="Q8" s="405"/>
      <c r="R8" s="217">
        <f t="shared" si="7"/>
        <v>0</v>
      </c>
      <c r="S8" s="396"/>
      <c r="T8" s="405"/>
    </row>
    <row r="9" spans="1:26" ht="27" customHeight="1">
      <c r="A9" s="434">
        <v>9</v>
      </c>
      <c r="B9" s="219" t="s">
        <v>1180</v>
      </c>
      <c r="C9" s="139">
        <f t="shared" ref="C9:C10" si="8">D9+E9</f>
        <v>0</v>
      </c>
      <c r="D9" s="148">
        <f t="shared" ref="D9:D10" si="9">G9+J9+M9+P9+S9</f>
        <v>0</v>
      </c>
      <c r="E9" s="220">
        <f t="shared" ref="E9:E10" si="10">+H9+K9+N9+Q9+T9</f>
        <v>0</v>
      </c>
      <c r="F9" s="217">
        <f t="shared" ref="F9:F10" si="11">+G9+H9</f>
        <v>0</v>
      </c>
      <c r="G9" s="396"/>
      <c r="H9" s="407"/>
      <c r="I9" s="217">
        <f t="shared" ref="I9:I10" si="12">+J9+K9</f>
        <v>0</v>
      </c>
      <c r="J9" s="396"/>
      <c r="K9" s="405"/>
      <c r="L9" s="217">
        <f t="shared" ref="L9:L10" si="13">+M9+N9</f>
        <v>0</v>
      </c>
      <c r="M9" s="396"/>
      <c r="N9" s="407"/>
      <c r="O9" s="217">
        <f t="shared" ref="O9:O10" si="14">+P9+Q9</f>
        <v>0</v>
      </c>
      <c r="P9" s="396"/>
      <c r="Q9" s="405"/>
      <c r="R9" s="217">
        <f t="shared" ref="R9:R10" si="15">+S9+T9</f>
        <v>0</v>
      </c>
      <c r="S9" s="396"/>
      <c r="T9" s="405"/>
    </row>
    <row r="10" spans="1:26" ht="27" customHeight="1">
      <c r="A10" s="434">
        <v>10</v>
      </c>
      <c r="B10" s="219" t="s">
        <v>1181</v>
      </c>
      <c r="C10" s="139">
        <f t="shared" si="8"/>
        <v>0</v>
      </c>
      <c r="D10" s="148">
        <f t="shared" si="9"/>
        <v>0</v>
      </c>
      <c r="E10" s="220">
        <f t="shared" si="10"/>
        <v>0</v>
      </c>
      <c r="F10" s="217">
        <f t="shared" si="11"/>
        <v>0</v>
      </c>
      <c r="G10" s="396"/>
      <c r="H10" s="407"/>
      <c r="I10" s="217">
        <f t="shared" si="12"/>
        <v>0</v>
      </c>
      <c r="J10" s="396"/>
      <c r="K10" s="405"/>
      <c r="L10" s="217">
        <f t="shared" si="13"/>
        <v>0</v>
      </c>
      <c r="M10" s="396"/>
      <c r="N10" s="407"/>
      <c r="O10" s="217">
        <f t="shared" si="14"/>
        <v>0</v>
      </c>
      <c r="P10" s="396"/>
      <c r="Q10" s="405"/>
      <c r="R10" s="217">
        <f t="shared" si="15"/>
        <v>0</v>
      </c>
      <c r="S10" s="396"/>
      <c r="T10" s="405"/>
    </row>
    <row r="11" spans="1:26" ht="31.5" customHeight="1">
      <c r="A11" s="434">
        <v>11</v>
      </c>
      <c r="B11" s="443" t="s">
        <v>1182</v>
      </c>
      <c r="C11" s="139">
        <f t="shared" si="0"/>
        <v>0</v>
      </c>
      <c r="D11" s="148">
        <f t="shared" si="1"/>
        <v>0</v>
      </c>
      <c r="E11" s="220">
        <f t="shared" si="2"/>
        <v>0</v>
      </c>
      <c r="F11" s="217">
        <f t="shared" si="3"/>
        <v>0</v>
      </c>
      <c r="G11" s="396"/>
      <c r="H11" s="407"/>
      <c r="I11" s="217">
        <f t="shared" si="4"/>
        <v>0</v>
      </c>
      <c r="J11" s="396"/>
      <c r="K11" s="405"/>
      <c r="L11" s="217">
        <f t="shared" si="5"/>
        <v>0</v>
      </c>
      <c r="M11" s="396"/>
      <c r="N11" s="407"/>
      <c r="O11" s="217">
        <f t="shared" si="6"/>
        <v>0</v>
      </c>
      <c r="P11" s="396"/>
      <c r="Q11" s="405"/>
      <c r="R11" s="217">
        <f t="shared" si="7"/>
        <v>0</v>
      </c>
      <c r="S11" s="396"/>
      <c r="T11" s="405"/>
    </row>
    <row r="12" spans="1:26" ht="27" customHeight="1">
      <c r="A12" s="434">
        <v>12</v>
      </c>
      <c r="B12" s="221" t="s">
        <v>1183</v>
      </c>
      <c r="C12" s="141">
        <f t="shared" si="0"/>
        <v>0</v>
      </c>
      <c r="D12" s="222">
        <f t="shared" si="1"/>
        <v>0</v>
      </c>
      <c r="E12" s="223">
        <f t="shared" si="2"/>
        <v>0</v>
      </c>
      <c r="F12" s="224">
        <f t="shared" si="3"/>
        <v>0</v>
      </c>
      <c r="G12" s="408"/>
      <c r="H12" s="409"/>
      <c r="I12" s="224">
        <f t="shared" si="4"/>
        <v>0</v>
      </c>
      <c r="J12" s="408"/>
      <c r="K12" s="410"/>
      <c r="L12" s="224">
        <f t="shared" si="5"/>
        <v>0</v>
      </c>
      <c r="M12" s="408"/>
      <c r="N12" s="409"/>
      <c r="O12" s="224">
        <f t="shared" si="6"/>
        <v>0</v>
      </c>
      <c r="P12" s="408"/>
      <c r="Q12" s="410"/>
      <c r="R12" s="224">
        <f t="shared" si="7"/>
        <v>0</v>
      </c>
      <c r="S12" s="408"/>
      <c r="T12" s="410"/>
    </row>
    <row r="13" spans="1:26" s="60" customFormat="1" ht="27" customHeight="1">
      <c r="A13" s="434">
        <v>13</v>
      </c>
      <c r="B13" s="213" t="s">
        <v>1184</v>
      </c>
      <c r="C13" s="214">
        <f t="shared" si="0"/>
        <v>0</v>
      </c>
      <c r="D13" s="215">
        <f t="shared" si="1"/>
        <v>0</v>
      </c>
      <c r="E13" s="216">
        <f t="shared" si="2"/>
        <v>0</v>
      </c>
      <c r="F13" s="225">
        <f t="shared" si="3"/>
        <v>0</v>
      </c>
      <c r="G13" s="215">
        <f>SUM(G14:G18)</f>
        <v>0</v>
      </c>
      <c r="H13" s="218">
        <f>SUM(H14:H18)</f>
        <v>0</v>
      </c>
      <c r="I13" s="225">
        <f t="shared" si="4"/>
        <v>0</v>
      </c>
      <c r="J13" s="215">
        <f>SUM(J14:J18)</f>
        <v>0</v>
      </c>
      <c r="K13" s="218">
        <f>SUM(K14:K18)</f>
        <v>0</v>
      </c>
      <c r="L13" s="225">
        <f t="shared" si="5"/>
        <v>0</v>
      </c>
      <c r="M13" s="215">
        <f>SUM(M14:M18)</f>
        <v>0</v>
      </c>
      <c r="N13" s="218">
        <f>SUM(N14:N18)</f>
        <v>0</v>
      </c>
      <c r="O13" s="225">
        <f t="shared" si="6"/>
        <v>0</v>
      </c>
      <c r="P13" s="215">
        <f>SUM(P14:P18)</f>
        <v>0</v>
      </c>
      <c r="Q13" s="218">
        <f>SUM(Q14:Q18)</f>
        <v>0</v>
      </c>
      <c r="R13" s="225">
        <f t="shared" si="7"/>
        <v>0</v>
      </c>
      <c r="S13" s="215">
        <f>SUM(S14:S18)</f>
        <v>0</v>
      </c>
      <c r="T13" s="216">
        <f>SUM(T14:T18)</f>
        <v>0</v>
      </c>
    </row>
    <row r="14" spans="1:26" ht="27" customHeight="1">
      <c r="A14" s="434">
        <v>14</v>
      </c>
      <c r="B14" s="219" t="s">
        <v>1185</v>
      </c>
      <c r="C14" s="139">
        <f t="shared" si="0"/>
        <v>0</v>
      </c>
      <c r="D14" s="148">
        <f t="shared" si="1"/>
        <v>0</v>
      </c>
      <c r="E14" s="220">
        <f t="shared" si="2"/>
        <v>0</v>
      </c>
      <c r="F14" s="217">
        <f t="shared" si="3"/>
        <v>0</v>
      </c>
      <c r="G14" s="396"/>
      <c r="H14" s="407"/>
      <c r="I14" s="217">
        <f t="shared" si="4"/>
        <v>0</v>
      </c>
      <c r="J14" s="396"/>
      <c r="K14" s="405"/>
      <c r="L14" s="217">
        <f t="shared" si="5"/>
        <v>0</v>
      </c>
      <c r="M14" s="396"/>
      <c r="N14" s="407"/>
      <c r="O14" s="217">
        <f t="shared" si="6"/>
        <v>0</v>
      </c>
      <c r="P14" s="396"/>
      <c r="Q14" s="405"/>
      <c r="R14" s="217">
        <f t="shared" si="7"/>
        <v>0</v>
      </c>
      <c r="S14" s="396"/>
      <c r="T14" s="405"/>
    </row>
    <row r="15" spans="1:26" ht="27" customHeight="1">
      <c r="A15" s="434">
        <v>15</v>
      </c>
      <c r="B15" s="219" t="s">
        <v>1186</v>
      </c>
      <c r="C15" s="139">
        <f t="shared" si="0"/>
        <v>0</v>
      </c>
      <c r="D15" s="148">
        <f t="shared" si="1"/>
        <v>0</v>
      </c>
      <c r="E15" s="220">
        <f t="shared" si="2"/>
        <v>0</v>
      </c>
      <c r="F15" s="217">
        <f t="shared" si="3"/>
        <v>0</v>
      </c>
      <c r="G15" s="396"/>
      <c r="H15" s="407"/>
      <c r="I15" s="217">
        <f t="shared" si="4"/>
        <v>0</v>
      </c>
      <c r="J15" s="396"/>
      <c r="K15" s="405"/>
      <c r="L15" s="217">
        <f t="shared" si="5"/>
        <v>0</v>
      </c>
      <c r="M15" s="396"/>
      <c r="N15" s="407"/>
      <c r="O15" s="217">
        <f t="shared" si="6"/>
        <v>0</v>
      </c>
      <c r="P15" s="396"/>
      <c r="Q15" s="405"/>
      <c r="R15" s="217">
        <f t="shared" si="7"/>
        <v>0</v>
      </c>
      <c r="S15" s="396"/>
      <c r="T15" s="405"/>
    </row>
    <row r="16" spans="1:26" ht="27" customHeight="1">
      <c r="A16" s="434">
        <v>16</v>
      </c>
      <c r="B16" s="219" t="s">
        <v>1187</v>
      </c>
      <c r="C16" s="139">
        <f t="shared" si="0"/>
        <v>0</v>
      </c>
      <c r="D16" s="148">
        <f t="shared" si="1"/>
        <v>0</v>
      </c>
      <c r="E16" s="220">
        <f t="shared" si="2"/>
        <v>0</v>
      </c>
      <c r="F16" s="217">
        <f t="shared" si="3"/>
        <v>0</v>
      </c>
      <c r="G16" s="396"/>
      <c r="H16" s="407"/>
      <c r="I16" s="217">
        <f t="shared" si="4"/>
        <v>0</v>
      </c>
      <c r="J16" s="396"/>
      <c r="K16" s="405"/>
      <c r="L16" s="217">
        <f t="shared" si="5"/>
        <v>0</v>
      </c>
      <c r="M16" s="396"/>
      <c r="N16" s="407"/>
      <c r="O16" s="217">
        <f t="shared" si="6"/>
        <v>0</v>
      </c>
      <c r="P16" s="396"/>
      <c r="Q16" s="405"/>
      <c r="R16" s="217">
        <f t="shared" si="7"/>
        <v>0</v>
      </c>
      <c r="S16" s="396"/>
      <c r="T16" s="405"/>
    </row>
    <row r="17" spans="1:20" ht="27" customHeight="1">
      <c r="A17" s="434">
        <v>17</v>
      </c>
      <c r="B17" s="226" t="s">
        <v>1188</v>
      </c>
      <c r="C17" s="141">
        <f t="shared" si="0"/>
        <v>0</v>
      </c>
      <c r="D17" s="222">
        <f t="shared" si="1"/>
        <v>0</v>
      </c>
      <c r="E17" s="223">
        <f t="shared" si="2"/>
        <v>0</v>
      </c>
      <c r="F17" s="217">
        <f t="shared" ref="F17" si="16">+G17+H17</f>
        <v>0</v>
      </c>
      <c r="G17" s="396"/>
      <c r="H17" s="407"/>
      <c r="I17" s="217">
        <f t="shared" ref="I17" si="17">+J17+K17</f>
        <v>0</v>
      </c>
      <c r="J17" s="396"/>
      <c r="K17" s="405"/>
      <c r="L17" s="217">
        <f t="shared" ref="L17" si="18">+M17+N17</f>
        <v>0</v>
      </c>
      <c r="M17" s="396"/>
      <c r="N17" s="407"/>
      <c r="O17" s="217">
        <f t="shared" ref="O17" si="19">+P17+Q17</f>
        <v>0</v>
      </c>
      <c r="P17" s="396"/>
      <c r="Q17" s="405"/>
      <c r="R17" s="217">
        <f t="shared" ref="R17" si="20">+S17+T17</f>
        <v>0</v>
      </c>
      <c r="S17" s="396"/>
      <c r="T17" s="405"/>
    </row>
    <row r="18" spans="1:20" ht="27" customHeight="1">
      <c r="A18" s="434">
        <v>18</v>
      </c>
      <c r="B18" s="221" t="s">
        <v>1189</v>
      </c>
      <c r="C18" s="141">
        <f t="shared" si="0"/>
        <v>0</v>
      </c>
      <c r="D18" s="222">
        <f t="shared" si="1"/>
        <v>0</v>
      </c>
      <c r="E18" s="223">
        <f t="shared" si="2"/>
        <v>0</v>
      </c>
      <c r="F18" s="224">
        <f t="shared" si="3"/>
        <v>0</v>
      </c>
      <c r="G18" s="408"/>
      <c r="H18" s="409"/>
      <c r="I18" s="224">
        <f t="shared" si="4"/>
        <v>0</v>
      </c>
      <c r="J18" s="408"/>
      <c r="K18" s="410"/>
      <c r="L18" s="224">
        <f t="shared" si="5"/>
        <v>0</v>
      </c>
      <c r="M18" s="408"/>
      <c r="N18" s="409"/>
      <c r="O18" s="224">
        <f t="shared" si="6"/>
        <v>0</v>
      </c>
      <c r="P18" s="408"/>
      <c r="Q18" s="410"/>
      <c r="R18" s="224">
        <f t="shared" si="7"/>
        <v>0</v>
      </c>
      <c r="S18" s="408"/>
      <c r="T18" s="410"/>
    </row>
    <row r="19" spans="1:20" s="60" customFormat="1" ht="27" customHeight="1">
      <c r="A19" s="434">
        <v>19</v>
      </c>
      <c r="B19" s="213" t="s">
        <v>1190</v>
      </c>
      <c r="C19" s="214">
        <f t="shared" ref="C19:C24" si="21">D19+E19</f>
        <v>0</v>
      </c>
      <c r="D19" s="215">
        <f t="shared" ref="D19:D24" si="22">G19+J19+M19+P19+S19</f>
        <v>0</v>
      </c>
      <c r="E19" s="216">
        <f t="shared" ref="E19:E24" si="23">+H19+K19+N19+Q19+T19</f>
        <v>0</v>
      </c>
      <c r="F19" s="225">
        <f t="shared" ref="F19:F24" si="24">+G19+H19</f>
        <v>0</v>
      </c>
      <c r="G19" s="215">
        <f>SUM(G20:G24)</f>
        <v>0</v>
      </c>
      <c r="H19" s="218">
        <f>SUM(H20:H24)</f>
        <v>0</v>
      </c>
      <c r="I19" s="225">
        <f t="shared" ref="I19:I24" si="25">+J19+K19</f>
        <v>0</v>
      </c>
      <c r="J19" s="215">
        <f>SUM(J20:J24)</f>
        <v>0</v>
      </c>
      <c r="K19" s="218">
        <f>SUM(K20:K24)</f>
        <v>0</v>
      </c>
      <c r="L19" s="225">
        <f t="shared" ref="L19:L24" si="26">+M19+N19</f>
        <v>0</v>
      </c>
      <c r="M19" s="215">
        <f>SUM(M20:M24)</f>
        <v>0</v>
      </c>
      <c r="N19" s="218">
        <f>SUM(N20:N24)</f>
        <v>0</v>
      </c>
      <c r="O19" s="225">
        <f t="shared" ref="O19:O24" si="27">+P19+Q19</f>
        <v>0</v>
      </c>
      <c r="P19" s="215">
        <f>SUM(P20:P24)</f>
        <v>0</v>
      </c>
      <c r="Q19" s="218">
        <f>SUM(Q20:Q24)</f>
        <v>0</v>
      </c>
      <c r="R19" s="225">
        <f t="shared" ref="R19:R24" si="28">+S19+T19</f>
        <v>0</v>
      </c>
      <c r="S19" s="215">
        <f>SUM(S20:S24)</f>
        <v>0</v>
      </c>
      <c r="T19" s="216">
        <f>SUM(T20:T24)</f>
        <v>0</v>
      </c>
    </row>
    <row r="20" spans="1:20" ht="27" customHeight="1">
      <c r="A20" s="434">
        <v>20</v>
      </c>
      <c r="B20" s="219" t="s">
        <v>1191</v>
      </c>
      <c r="C20" s="139">
        <f t="shared" si="21"/>
        <v>0</v>
      </c>
      <c r="D20" s="148">
        <f t="shared" si="22"/>
        <v>0</v>
      </c>
      <c r="E20" s="220">
        <f t="shared" si="23"/>
        <v>0</v>
      </c>
      <c r="F20" s="217">
        <f t="shared" si="24"/>
        <v>0</v>
      </c>
      <c r="G20" s="396"/>
      <c r="H20" s="407"/>
      <c r="I20" s="217">
        <f t="shared" si="25"/>
        <v>0</v>
      </c>
      <c r="J20" s="396"/>
      <c r="K20" s="405"/>
      <c r="L20" s="217">
        <f t="shared" si="26"/>
        <v>0</v>
      </c>
      <c r="M20" s="396"/>
      <c r="N20" s="407"/>
      <c r="O20" s="217">
        <f t="shared" si="27"/>
        <v>0</v>
      </c>
      <c r="P20" s="396"/>
      <c r="Q20" s="405"/>
      <c r="R20" s="217">
        <f t="shared" si="28"/>
        <v>0</v>
      </c>
      <c r="S20" s="396"/>
      <c r="T20" s="405"/>
    </row>
    <row r="21" spans="1:20" ht="27" customHeight="1">
      <c r="A21" s="434">
        <v>21</v>
      </c>
      <c r="B21" s="219" t="s">
        <v>1192</v>
      </c>
      <c r="C21" s="139">
        <f t="shared" si="21"/>
        <v>0</v>
      </c>
      <c r="D21" s="148">
        <f t="shared" si="22"/>
        <v>0</v>
      </c>
      <c r="E21" s="220">
        <f t="shared" si="23"/>
        <v>0</v>
      </c>
      <c r="F21" s="217">
        <f t="shared" si="24"/>
        <v>0</v>
      </c>
      <c r="G21" s="396"/>
      <c r="H21" s="407"/>
      <c r="I21" s="217">
        <f t="shared" si="25"/>
        <v>0</v>
      </c>
      <c r="J21" s="396"/>
      <c r="K21" s="405"/>
      <c r="L21" s="217">
        <f t="shared" si="26"/>
        <v>0</v>
      </c>
      <c r="M21" s="396"/>
      <c r="N21" s="407"/>
      <c r="O21" s="217">
        <f t="shared" si="27"/>
        <v>0</v>
      </c>
      <c r="P21" s="396"/>
      <c r="Q21" s="405"/>
      <c r="R21" s="217">
        <f t="shared" si="28"/>
        <v>0</v>
      </c>
      <c r="S21" s="396"/>
      <c r="T21" s="405"/>
    </row>
    <row r="22" spans="1:20" ht="27" customHeight="1">
      <c r="A22" s="434">
        <v>22</v>
      </c>
      <c r="B22" s="219" t="s">
        <v>1193</v>
      </c>
      <c r="C22" s="139">
        <f t="shared" si="21"/>
        <v>0</v>
      </c>
      <c r="D22" s="148">
        <f t="shared" si="22"/>
        <v>0</v>
      </c>
      <c r="E22" s="220">
        <f t="shared" si="23"/>
        <v>0</v>
      </c>
      <c r="F22" s="217">
        <f t="shared" si="24"/>
        <v>0</v>
      </c>
      <c r="G22" s="396"/>
      <c r="H22" s="407"/>
      <c r="I22" s="217">
        <f t="shared" si="25"/>
        <v>0</v>
      </c>
      <c r="J22" s="396"/>
      <c r="K22" s="405"/>
      <c r="L22" s="217">
        <f t="shared" si="26"/>
        <v>0</v>
      </c>
      <c r="M22" s="396"/>
      <c r="N22" s="407"/>
      <c r="O22" s="217">
        <f t="shared" si="27"/>
        <v>0</v>
      </c>
      <c r="P22" s="396"/>
      <c r="Q22" s="405"/>
      <c r="R22" s="217">
        <f t="shared" si="28"/>
        <v>0</v>
      </c>
      <c r="S22" s="396"/>
      <c r="T22" s="405"/>
    </row>
    <row r="23" spans="1:20" ht="27" customHeight="1">
      <c r="A23" s="434">
        <v>23</v>
      </c>
      <c r="B23" s="226" t="s">
        <v>1194</v>
      </c>
      <c r="C23" s="141">
        <f t="shared" si="21"/>
        <v>0</v>
      </c>
      <c r="D23" s="222">
        <f t="shared" si="22"/>
        <v>0</v>
      </c>
      <c r="E23" s="223">
        <f t="shared" si="23"/>
        <v>0</v>
      </c>
      <c r="F23" s="217">
        <f t="shared" si="24"/>
        <v>0</v>
      </c>
      <c r="G23" s="396"/>
      <c r="H23" s="407"/>
      <c r="I23" s="217">
        <f t="shared" si="25"/>
        <v>0</v>
      </c>
      <c r="J23" s="396"/>
      <c r="K23" s="405"/>
      <c r="L23" s="217">
        <f t="shared" si="26"/>
        <v>0</v>
      </c>
      <c r="M23" s="396"/>
      <c r="N23" s="407"/>
      <c r="O23" s="217">
        <f t="shared" si="27"/>
        <v>0</v>
      </c>
      <c r="P23" s="396"/>
      <c r="Q23" s="405"/>
      <c r="R23" s="217">
        <f t="shared" si="28"/>
        <v>0</v>
      </c>
      <c r="S23" s="396"/>
      <c r="T23" s="405"/>
    </row>
    <row r="24" spans="1:20" ht="27" customHeight="1">
      <c r="A24" s="434">
        <v>24</v>
      </c>
      <c r="B24" s="221" t="s">
        <v>1195</v>
      </c>
      <c r="C24" s="141">
        <f t="shared" si="21"/>
        <v>0</v>
      </c>
      <c r="D24" s="222">
        <f t="shared" si="22"/>
        <v>0</v>
      </c>
      <c r="E24" s="223">
        <f t="shared" si="23"/>
        <v>0</v>
      </c>
      <c r="F24" s="224">
        <f t="shared" si="24"/>
        <v>0</v>
      </c>
      <c r="G24" s="408"/>
      <c r="H24" s="409"/>
      <c r="I24" s="224">
        <f t="shared" si="25"/>
        <v>0</v>
      </c>
      <c r="J24" s="408"/>
      <c r="K24" s="410"/>
      <c r="L24" s="224">
        <f t="shared" si="26"/>
        <v>0</v>
      </c>
      <c r="M24" s="408"/>
      <c r="N24" s="409"/>
      <c r="O24" s="224">
        <f t="shared" si="27"/>
        <v>0</v>
      </c>
      <c r="P24" s="408"/>
      <c r="Q24" s="410"/>
      <c r="R24" s="224">
        <f t="shared" si="28"/>
        <v>0</v>
      </c>
      <c r="S24" s="408"/>
      <c r="T24" s="410"/>
    </row>
    <row r="25" spans="1:20" s="60" customFormat="1" ht="27" customHeight="1">
      <c r="A25" s="434">
        <v>25</v>
      </c>
      <c r="B25" s="444" t="s">
        <v>1196</v>
      </c>
      <c r="C25" s="214">
        <f t="shared" ref="C25:C29" si="29">D25+E25</f>
        <v>0</v>
      </c>
      <c r="D25" s="215">
        <f t="shared" ref="D25:D29" si="30">G25+J25+M25+P25+S25</f>
        <v>0</v>
      </c>
      <c r="E25" s="216">
        <f t="shared" ref="E25:E29" si="31">+H25+K25+N25+Q25+T25</f>
        <v>0</v>
      </c>
      <c r="F25" s="225">
        <f t="shared" ref="F25:F29" si="32">+G25+H25</f>
        <v>0</v>
      </c>
      <c r="G25" s="215">
        <f>SUM(G26:G30)</f>
        <v>0</v>
      </c>
      <c r="H25" s="218">
        <f>SUM(H26:H30)</f>
        <v>0</v>
      </c>
      <c r="I25" s="225">
        <f t="shared" ref="I25:I29" si="33">+J25+K25</f>
        <v>0</v>
      </c>
      <c r="J25" s="215">
        <f>SUM(J26:J30)</f>
        <v>0</v>
      </c>
      <c r="K25" s="218">
        <f>SUM(K26:K30)</f>
        <v>0</v>
      </c>
      <c r="L25" s="225">
        <f t="shared" ref="L25:L29" si="34">+M25+N25</f>
        <v>0</v>
      </c>
      <c r="M25" s="215">
        <f>SUM(M26:M30)</f>
        <v>0</v>
      </c>
      <c r="N25" s="218">
        <f>SUM(N26:N30)</f>
        <v>0</v>
      </c>
      <c r="O25" s="225">
        <f t="shared" ref="O25:O29" si="35">+P25+Q25</f>
        <v>0</v>
      </c>
      <c r="P25" s="215">
        <f>SUM(P26:P30)</f>
        <v>0</v>
      </c>
      <c r="Q25" s="218">
        <f>SUM(Q26:Q30)</f>
        <v>0</v>
      </c>
      <c r="R25" s="225">
        <f t="shared" ref="R25:R29" si="36">+S25+T25</f>
        <v>0</v>
      </c>
      <c r="S25" s="215">
        <f>SUM(S26:S30)</f>
        <v>0</v>
      </c>
      <c r="T25" s="216">
        <f>SUM(T26:T30)</f>
        <v>0</v>
      </c>
    </row>
    <row r="26" spans="1:20" ht="27" customHeight="1">
      <c r="A26" s="434">
        <v>26</v>
      </c>
      <c r="B26" s="219" t="s">
        <v>1197</v>
      </c>
      <c r="C26" s="139">
        <f t="shared" si="29"/>
        <v>0</v>
      </c>
      <c r="D26" s="148">
        <f t="shared" si="30"/>
        <v>0</v>
      </c>
      <c r="E26" s="220">
        <f t="shared" si="31"/>
        <v>0</v>
      </c>
      <c r="F26" s="217">
        <f t="shared" si="32"/>
        <v>0</v>
      </c>
      <c r="G26" s="396"/>
      <c r="H26" s="407"/>
      <c r="I26" s="217">
        <f t="shared" si="33"/>
        <v>0</v>
      </c>
      <c r="J26" s="396"/>
      <c r="K26" s="405"/>
      <c r="L26" s="217">
        <f t="shared" si="34"/>
        <v>0</v>
      </c>
      <c r="M26" s="396"/>
      <c r="N26" s="407"/>
      <c r="O26" s="217">
        <f t="shared" si="35"/>
        <v>0</v>
      </c>
      <c r="P26" s="396"/>
      <c r="Q26" s="405"/>
      <c r="R26" s="217">
        <f t="shared" si="36"/>
        <v>0</v>
      </c>
      <c r="S26" s="396"/>
      <c r="T26" s="405"/>
    </row>
    <row r="27" spans="1:20" ht="27" customHeight="1">
      <c r="A27" s="434">
        <v>27</v>
      </c>
      <c r="B27" s="219" t="s">
        <v>1198</v>
      </c>
      <c r="C27" s="139">
        <f t="shared" si="29"/>
        <v>0</v>
      </c>
      <c r="D27" s="148">
        <f t="shared" si="30"/>
        <v>0</v>
      </c>
      <c r="E27" s="220">
        <f t="shared" si="31"/>
        <v>0</v>
      </c>
      <c r="F27" s="217">
        <f t="shared" si="32"/>
        <v>0</v>
      </c>
      <c r="G27" s="396"/>
      <c r="H27" s="407"/>
      <c r="I27" s="217">
        <f t="shared" si="33"/>
        <v>0</v>
      </c>
      <c r="J27" s="396"/>
      <c r="K27" s="405"/>
      <c r="L27" s="217">
        <f t="shared" si="34"/>
        <v>0</v>
      </c>
      <c r="M27" s="396"/>
      <c r="N27" s="407"/>
      <c r="O27" s="217">
        <f t="shared" si="35"/>
        <v>0</v>
      </c>
      <c r="P27" s="396"/>
      <c r="Q27" s="405"/>
      <c r="R27" s="217">
        <f t="shared" si="36"/>
        <v>0</v>
      </c>
      <c r="S27" s="396"/>
      <c r="T27" s="405"/>
    </row>
    <row r="28" spans="1:20" ht="27" customHeight="1">
      <c r="A28" s="434">
        <v>28</v>
      </c>
      <c r="B28" s="219" t="s">
        <v>1199</v>
      </c>
      <c r="C28" s="139">
        <f t="shared" si="29"/>
        <v>0</v>
      </c>
      <c r="D28" s="148">
        <f t="shared" si="30"/>
        <v>0</v>
      </c>
      <c r="E28" s="220">
        <f t="shared" si="31"/>
        <v>0</v>
      </c>
      <c r="F28" s="217">
        <f t="shared" si="32"/>
        <v>0</v>
      </c>
      <c r="G28" s="396"/>
      <c r="H28" s="407"/>
      <c r="I28" s="217">
        <f t="shared" si="33"/>
        <v>0</v>
      </c>
      <c r="J28" s="396"/>
      <c r="K28" s="405"/>
      <c r="L28" s="217">
        <f t="shared" si="34"/>
        <v>0</v>
      </c>
      <c r="M28" s="396"/>
      <c r="N28" s="407"/>
      <c r="O28" s="217">
        <f t="shared" si="35"/>
        <v>0</v>
      </c>
      <c r="P28" s="396"/>
      <c r="Q28" s="405"/>
      <c r="R28" s="217">
        <f t="shared" si="36"/>
        <v>0</v>
      </c>
      <c r="S28" s="396"/>
      <c r="T28" s="405"/>
    </row>
    <row r="29" spans="1:20" ht="27" customHeight="1" thickBot="1">
      <c r="A29" s="434">
        <v>29</v>
      </c>
      <c r="B29" s="443" t="s">
        <v>1200</v>
      </c>
      <c r="C29" s="151">
        <f t="shared" si="29"/>
        <v>0</v>
      </c>
      <c r="D29" s="435">
        <f t="shared" si="30"/>
        <v>0</v>
      </c>
      <c r="E29" s="436">
        <f t="shared" si="31"/>
        <v>0</v>
      </c>
      <c r="F29" s="437">
        <f t="shared" si="32"/>
        <v>0</v>
      </c>
      <c r="G29" s="438"/>
      <c r="H29" s="439"/>
      <c r="I29" s="437">
        <f t="shared" si="33"/>
        <v>0</v>
      </c>
      <c r="J29" s="438"/>
      <c r="K29" s="440"/>
      <c r="L29" s="437">
        <f t="shared" si="34"/>
        <v>0</v>
      </c>
      <c r="M29" s="438"/>
      <c r="N29" s="439"/>
      <c r="O29" s="437">
        <f t="shared" si="35"/>
        <v>0</v>
      </c>
      <c r="P29" s="438"/>
      <c r="Q29" s="440"/>
      <c r="R29" s="437">
        <f t="shared" si="36"/>
        <v>0</v>
      </c>
      <c r="S29" s="438"/>
      <c r="T29" s="440"/>
    </row>
    <row r="30" spans="1:20" ht="15.75" thickTop="1">
      <c r="A30" s="434">
        <v>30</v>
      </c>
      <c r="B30" s="441"/>
      <c r="C30" s="441"/>
      <c r="D30" s="441"/>
      <c r="E30" s="441"/>
      <c r="F30" s="442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</row>
    <row r="31" spans="1:20">
      <c r="A31" s="434">
        <v>31</v>
      </c>
      <c r="B31" s="167" t="s">
        <v>1123</v>
      </c>
    </row>
    <row r="32" spans="1:20">
      <c r="A32" s="434">
        <v>32</v>
      </c>
      <c r="B32" s="496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497"/>
      <c r="Q32" s="497"/>
      <c r="R32" s="497"/>
      <c r="S32" s="497"/>
      <c r="T32" s="498"/>
    </row>
    <row r="33" spans="2:20">
      <c r="B33" s="499"/>
      <c r="C33" s="500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  <c r="T33" s="501"/>
    </row>
    <row r="34" spans="2:20">
      <c r="B34" s="499"/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1"/>
    </row>
    <row r="35" spans="2:20">
      <c r="B35" s="499"/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  <c r="Q35" s="500"/>
      <c r="R35" s="500"/>
      <c r="S35" s="500"/>
      <c r="T35" s="501"/>
    </row>
    <row r="36" spans="2:20">
      <c r="B36" s="502"/>
      <c r="C36" s="503"/>
      <c r="D36" s="503"/>
      <c r="E36" s="503"/>
      <c r="F36" s="503"/>
      <c r="G36" s="503"/>
      <c r="H36" s="503"/>
      <c r="I36" s="503"/>
      <c r="J36" s="503"/>
      <c r="K36" s="503"/>
      <c r="L36" s="503"/>
      <c r="M36" s="503"/>
      <c r="N36" s="503"/>
      <c r="O36" s="503"/>
      <c r="P36" s="503"/>
      <c r="Q36" s="503"/>
      <c r="R36" s="503"/>
      <c r="S36" s="503"/>
      <c r="T36" s="504"/>
    </row>
  </sheetData>
  <sheetProtection algorithmName="SHA-512" hashValue="LRSCQnVgvSAMGx+VhMJ3D/lG31SOyGOfmyTL6Gg4LjNkRAo5rNaIpFRo+Lx55NSKCPexsDAD0GiaVqKCFOUojQ==" saltValue="YzpjD6ZZYGKUT00+ZxYjgg==" spinCount="100000" sheet="1" objects="1" scenarios="1"/>
  <mergeCells count="8">
    <mergeCell ref="B32:T36"/>
    <mergeCell ref="O5:Q5"/>
    <mergeCell ref="R5:T5"/>
    <mergeCell ref="B5:B6"/>
    <mergeCell ref="C5:E5"/>
    <mergeCell ref="F5:H5"/>
    <mergeCell ref="I5:K5"/>
    <mergeCell ref="L5:N5"/>
  </mergeCells>
  <conditionalFormatting sqref="C13:E17">
    <cfRule type="cellIs" dxfId="53" priority="8" operator="equal">
      <formula>0</formula>
    </cfRule>
  </conditionalFormatting>
  <conditionalFormatting sqref="C19:E23">
    <cfRule type="cellIs" dxfId="52" priority="4" operator="equal">
      <formula>0</formula>
    </cfRule>
  </conditionalFormatting>
  <conditionalFormatting sqref="C25:E29">
    <cfRule type="cellIs" dxfId="51" priority="1" operator="equal">
      <formula>0</formula>
    </cfRule>
  </conditionalFormatting>
  <conditionalFormatting sqref="C8:F12 I8:I12 L8:L12 O8:O12 R8:R12">
    <cfRule type="cellIs" dxfId="50" priority="13" operator="equal">
      <formula>0</formula>
    </cfRule>
  </conditionalFormatting>
  <conditionalFormatting sqref="C7:T7">
    <cfRule type="cellIs" dxfId="49" priority="12" operator="equal">
      <formula>0</formula>
    </cfRule>
  </conditionalFormatting>
  <conditionalFormatting sqref="F14:F17">
    <cfRule type="cellIs" dxfId="48" priority="11" operator="equal">
      <formula>0</formula>
    </cfRule>
  </conditionalFormatting>
  <conditionalFormatting sqref="F20:F23">
    <cfRule type="cellIs" dxfId="47" priority="6" operator="equal">
      <formula>0</formula>
    </cfRule>
  </conditionalFormatting>
  <conditionalFormatting sqref="F26:F29">
    <cfRule type="cellIs" dxfId="46" priority="3" operator="equal">
      <formula>0</formula>
    </cfRule>
  </conditionalFormatting>
  <conditionalFormatting sqref="F13:T13">
    <cfRule type="cellIs" dxfId="45" priority="10" operator="equal">
      <formula>0</formula>
    </cfRule>
  </conditionalFormatting>
  <conditionalFormatting sqref="F19:T19">
    <cfRule type="cellIs" dxfId="44" priority="5" operator="equal">
      <formula>0</formula>
    </cfRule>
  </conditionalFormatting>
  <conditionalFormatting sqref="F25:T25">
    <cfRule type="cellIs" dxfId="43" priority="2" operator="equal">
      <formula>0</formula>
    </cfRule>
  </conditionalFormatting>
  <conditionalFormatting sqref="I14:I18 L14:L18 O14:O18 R14:R18 C18:F18 I20:I24 L20:L24 O20:O24 R20:R24 C24:F24 I26:I29 L26:L29 O26:O29 R26:R29">
    <cfRule type="cellIs" dxfId="42" priority="7" operator="equal">
      <formula>0</formula>
    </cfRule>
  </conditionalFormatting>
  <printOptions horizontalCentered="1"/>
  <pageMargins left="0.39370078740157483" right="0.39370078740157483" top="0.59055118110236227" bottom="0.43307086614173229" header="0.31496062992125984" footer="0.19685039370078741"/>
  <pageSetup scale="64" orientation="landscape" r:id="rId1"/>
  <headerFooter>
    <oddHeader>&amp;L&amp;G</oddHeader>
    <oddFooter>&amp;R&amp;"Carlito,Negrita"Académica Nocturna&amp;"Carlito,Normal",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dbrenes</dc:creator>
  <cp:keywords/>
  <dc:description/>
  <cp:lastModifiedBy>Olmer Eduardo Nunez Sosa</cp:lastModifiedBy>
  <cp:revision/>
  <dcterms:created xsi:type="dcterms:W3CDTF">2011-05-27T17:11:21Z</dcterms:created>
  <dcterms:modified xsi:type="dcterms:W3CDTF">2025-11-27T13:41:07Z</dcterms:modified>
  <cp:category/>
  <cp:contentStatus/>
</cp:coreProperties>
</file>