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1E9C3BB4-E13A-4F49-AFEB-12452A2BCC1B}" xr6:coauthVersionLast="47" xr6:coauthVersionMax="47" xr10:uidLastSave="{00000000-0000-0000-0000-000000000000}"/>
  <workbookProtection workbookAlgorithmName="SHA-512" workbookHashValue="CHhIdDM6E0Q9gvAgDx9owZzCBLYQZHjleqqL/pbeOosaR8m9vnQiDfuf8dGEEMg0qeRjK9U665qYcgTDGeX9qQ==" workbookSaltValue="LQ02vOOc1aznZanr5KHJFg==" workbookSpinCount="100000" lockStructure="1"/>
  <bookViews>
    <workbookView xWindow="11265" yWindow="255" windowWidth="17505" windowHeight="14955" tabRatio="854" firstSheet="3" activeTab="3" xr2:uid="{00000000-000D-0000-FFFF-FFFF00000000}"/>
  </bookViews>
  <sheets>
    <sheet name="ubicacion (2)" sheetId="66" state="hidden" r:id="rId1"/>
    <sheet name="sin codigo" sheetId="68" state="hidden" r:id="rId2"/>
    <sheet name="Códigos Portada" sheetId="27" state="hidden" r:id="rId3"/>
    <sheet name="Portada 1-con Código Presup." sheetId="54" r:id="rId4"/>
    <sheet name="Portada 2-SIN Código Presup" sheetId="67" r:id="rId5"/>
    <sheet name="Cuadro 1" sheetId="40" r:id="rId6"/>
    <sheet name="Cuadro 2" sheetId="72" r:id="rId7"/>
    <sheet name="Cuadro 3" sheetId="41" r:id="rId8"/>
    <sheet name="Cuadro 4" sheetId="42" r:id="rId9"/>
    <sheet name="Cuadro 5" sheetId="60" r:id="rId10"/>
    <sheet name="Cuadro 6" sheetId="45" r:id="rId11"/>
    <sheet name="Cuadro 7" sheetId="46" r:id="rId12"/>
    <sheet name="Cuadro 8" sheetId="48" r:id="rId13"/>
    <sheet name="Cuadro 9" sheetId="77" r:id="rId14"/>
    <sheet name="Cuadro 10" sheetId="69" r:id="rId15"/>
    <sheet name="Cuadro 11" sheetId="78" r:id="rId16"/>
    <sheet name="Cuadro 12" sheetId="79" r:id="rId17"/>
    <sheet name="Cuadro 13" sheetId="80" r:id="rId18"/>
    <sheet name="Cuadro 14" sheetId="74" r:id="rId19"/>
    <sheet name="Cuadro 15" sheetId="75" r:id="rId20"/>
    <sheet name="Cuadro 16" sheetId="76" r:id="rId21"/>
    <sheet name="Cuadro 17" sheetId="64" r:id="rId22"/>
    <sheet name="Cuadro 18" sheetId="81" r:id="rId23"/>
  </sheets>
  <definedNames>
    <definedName name="_xlnm._FilterDatabase" localSheetId="2" hidden="1">'Códigos Portada'!$A$2:$U$487</definedName>
    <definedName name="_xlnm._FilterDatabase" localSheetId="1" hidden="1">'sin codigo'!$A$3:$X$229</definedName>
    <definedName name="_xlnm._FilterDatabase" localSheetId="0" hidden="1">'ubicacion (2)'!$A$1:$E$1</definedName>
    <definedName name="_xlnm.Print_Area" localSheetId="5">'Cuadro 1'!$B$1:$W$26</definedName>
    <definedName name="_xlnm.Print_Area" localSheetId="14">'Cuadro 10'!$B$1:$I$35</definedName>
    <definedName name="_xlnm.Print_Area" localSheetId="15">'Cuadro 11'!$B$1:$G$37</definedName>
    <definedName name="_xlnm.Print_Area" localSheetId="16">'Cuadro 12'!$B$1:$J$37</definedName>
    <definedName name="_xlnm.Print_Area" localSheetId="17">'Cuadro 13'!$B$1:$H$40</definedName>
    <definedName name="_xlnm.Print_Area" localSheetId="18">'Cuadro 14'!$B$1:$W$24</definedName>
    <definedName name="_xlnm.Print_Area" localSheetId="19">'Cuadro 15'!$B$1:$W$24</definedName>
    <definedName name="_xlnm.Print_Area" localSheetId="20">'Cuadro 16'!$B$1:$G$34</definedName>
    <definedName name="_xlnm.Print_Area" localSheetId="21">'Cuadro 17'!$B$1:$T$25</definedName>
    <definedName name="_xlnm.Print_Area" localSheetId="22">'Cuadro 18'!$B$1:$T$21</definedName>
    <definedName name="_xlnm.Print_Area" localSheetId="6">'Cuadro 2'!$B$1:$N$19</definedName>
    <definedName name="_xlnm.Print_Area" localSheetId="7">'Cuadro 3'!$B$1:$W$37</definedName>
    <definedName name="_xlnm.Print_Area" localSheetId="8">'Cuadro 4'!$B$1:$W$36</definedName>
    <definedName name="_xlnm.Print_Area" localSheetId="9">'Cuadro 5'!$B$1:$W$14</definedName>
    <definedName name="_xlnm.Print_Area" localSheetId="10">'Cuadro 6'!$B$1:$W$20</definedName>
    <definedName name="_xlnm.Print_Area" localSheetId="11">'Cuadro 7'!$B$1:$W$36</definedName>
    <definedName name="_xlnm.Print_Area" localSheetId="12">'Cuadro 8'!$B$1:$I$25</definedName>
    <definedName name="_xlnm.Print_Area" localSheetId="13">'Cuadro 9'!$B$1:$S$25</definedName>
    <definedName name="_xlnm.Print_Area" localSheetId="3">'Portada 1-con Código Presup.'!$B$1:$E$27</definedName>
    <definedName name="_xlnm.Print_Area" localSheetId="4">'Portada 2-SIN Código Presup'!$B$1:$E$27</definedName>
    <definedName name="_xlnm.Database" localSheetId="1">'sin codigo'!$A$3:$X$229</definedName>
    <definedName name="datos">'Códigos Portada'!$A$3:$U$487</definedName>
    <definedName name="Final" localSheetId="14">('Cuadro 10'!A1048566+'Cuadro 10'!A1048567+'Cuadro 10'!A1048569)-('Cuadro 10'!A1048571+'Cuadro 10'!A1048573+'Cuadro 10'!A1048575)</definedName>
    <definedName name="lista">'sin codigo'!$B$4:$B$229</definedName>
    <definedName name="OLE_LINK2" localSheetId="14">'Cuadro 10'!$A$4</definedName>
    <definedName name="privadas">'sin codigo'!$E$4:$X$229</definedName>
    <definedName name="prov">'ubicacion (2)'!$A$2:$B$493</definedName>
    <definedName name="prov1">'ubicacion (2)'!$D$2:$E$493</definedName>
    <definedName name="secuenc">'sin codigo'!$B$4:$C$229</definedName>
    <definedName name="sino">'Cuadro 11'!$F$1:$F$2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2" l="1"/>
  <c r="C30" i="41"/>
  <c r="B28" i="76"/>
  <c r="B27" i="76"/>
  <c r="B26" i="76"/>
  <c r="B25" i="76"/>
  <c r="T14" i="81" l="1"/>
  <c r="S14" i="81"/>
  <c r="R14" i="81" s="1"/>
  <c r="Q14" i="81"/>
  <c r="P14" i="81"/>
  <c r="N14" i="81"/>
  <c r="L14" i="81" s="1"/>
  <c r="M14" i="81"/>
  <c r="K14" i="81"/>
  <c r="J14" i="81"/>
  <c r="I14" i="81" s="1"/>
  <c r="H14" i="81"/>
  <c r="G14" i="81"/>
  <c r="R13" i="81"/>
  <c r="O13" i="81"/>
  <c r="L13" i="81"/>
  <c r="I13" i="81"/>
  <c r="F13" i="81"/>
  <c r="E13" i="81"/>
  <c r="D13" i="81"/>
  <c r="C13" i="81"/>
  <c r="R12" i="81"/>
  <c r="O12" i="81"/>
  <c r="L12" i="81"/>
  <c r="I12" i="81"/>
  <c r="F12" i="81"/>
  <c r="E12" i="81"/>
  <c r="D12" i="81"/>
  <c r="C12" i="81" s="1"/>
  <c r="R11" i="81"/>
  <c r="O11" i="81"/>
  <c r="L11" i="81"/>
  <c r="I11" i="81"/>
  <c r="F11" i="81"/>
  <c r="E11" i="81"/>
  <c r="D11" i="81"/>
  <c r="C11" i="81" s="1"/>
  <c r="R10" i="81"/>
  <c r="O10" i="81"/>
  <c r="L10" i="81"/>
  <c r="I10" i="81"/>
  <c r="F10" i="81"/>
  <c r="E10" i="81"/>
  <c r="D10" i="81"/>
  <c r="C10" i="81"/>
  <c r="R9" i="81"/>
  <c r="O9" i="81"/>
  <c r="L9" i="81"/>
  <c r="I9" i="81"/>
  <c r="F9" i="81"/>
  <c r="E9" i="81"/>
  <c r="D9" i="81"/>
  <c r="C9" i="81" s="1"/>
  <c r="R8" i="81"/>
  <c r="O8" i="81"/>
  <c r="L8" i="81"/>
  <c r="I8" i="81"/>
  <c r="F8" i="81"/>
  <c r="E8" i="81"/>
  <c r="D8" i="81"/>
  <c r="S17" i="64"/>
  <c r="Q17" i="64"/>
  <c r="K17" i="64"/>
  <c r="J17" i="64"/>
  <c r="R16" i="64"/>
  <c r="O16" i="64"/>
  <c r="L16" i="64"/>
  <c r="I16" i="64"/>
  <c r="F16" i="64"/>
  <c r="E16" i="64"/>
  <c r="D16" i="64"/>
  <c r="C16" i="64"/>
  <c r="R15" i="64"/>
  <c r="O15" i="64"/>
  <c r="L15" i="64"/>
  <c r="I15" i="64"/>
  <c r="F15" i="64"/>
  <c r="E15" i="64"/>
  <c r="D15" i="64"/>
  <c r="C15" i="64"/>
  <c r="T14" i="64"/>
  <c r="T17" i="64" s="1"/>
  <c r="S14" i="64"/>
  <c r="Q14" i="64"/>
  <c r="P14" i="64"/>
  <c r="P17" i="64" s="1"/>
  <c r="O14" i="64"/>
  <c r="N14" i="64"/>
  <c r="N17" i="64" s="1"/>
  <c r="M14" i="64"/>
  <c r="M17" i="64" s="1"/>
  <c r="K14" i="64"/>
  <c r="J14" i="64"/>
  <c r="I14" i="64"/>
  <c r="H14" i="64"/>
  <c r="H17" i="64" s="1"/>
  <c r="G14" i="64"/>
  <c r="G17" i="64" s="1"/>
  <c r="R13" i="64"/>
  <c r="O13" i="64"/>
  <c r="L13" i="64"/>
  <c r="I13" i="64"/>
  <c r="F13" i="64"/>
  <c r="E13" i="64"/>
  <c r="D13" i="64"/>
  <c r="R12" i="64"/>
  <c r="O12" i="64"/>
  <c r="L12" i="64"/>
  <c r="I12" i="64"/>
  <c r="F12" i="64"/>
  <c r="E12" i="64"/>
  <c r="D12" i="64"/>
  <c r="C12" i="64" s="1"/>
  <c r="R11" i="64"/>
  <c r="O11" i="64"/>
  <c r="L11" i="64"/>
  <c r="I11" i="64"/>
  <c r="F11" i="64"/>
  <c r="E11" i="64"/>
  <c r="D11" i="64"/>
  <c r="C11" i="64"/>
  <c r="R10" i="64"/>
  <c r="O10" i="64"/>
  <c r="L10" i="64"/>
  <c r="I10" i="64"/>
  <c r="F10" i="64"/>
  <c r="E10" i="64"/>
  <c r="D10" i="64"/>
  <c r="C10" i="64" s="1"/>
  <c r="R9" i="64"/>
  <c r="O9" i="64"/>
  <c r="L9" i="64"/>
  <c r="I9" i="64"/>
  <c r="F9" i="64"/>
  <c r="E9" i="64"/>
  <c r="D9" i="64"/>
  <c r="C9" i="64" s="1"/>
  <c r="R8" i="64"/>
  <c r="O8" i="64"/>
  <c r="L8" i="64"/>
  <c r="I8" i="64"/>
  <c r="F8" i="64"/>
  <c r="E8" i="64"/>
  <c r="D8" i="64"/>
  <c r="C8" i="64" s="1"/>
  <c r="D14" i="64" l="1"/>
  <c r="C14" i="64" s="1"/>
  <c r="C13" i="64"/>
  <c r="L14" i="64"/>
  <c r="E14" i="64"/>
  <c r="F14" i="81"/>
  <c r="O14" i="81"/>
  <c r="D14" i="81"/>
  <c r="C14" i="81" s="1"/>
  <c r="E14" i="81"/>
  <c r="C8" i="81"/>
  <c r="G18" i="64"/>
  <c r="F14" i="64"/>
  <c r="R14" i="64"/>
  <c r="G25" i="46" l="1"/>
  <c r="F25" i="46" s="1"/>
  <c r="U29" i="46"/>
  <c r="R29" i="46"/>
  <c r="O29" i="46"/>
  <c r="L29" i="46"/>
  <c r="I29" i="46"/>
  <c r="F29" i="46"/>
  <c r="E29" i="46"/>
  <c r="D29" i="46"/>
  <c r="C29" i="46"/>
  <c r="U28" i="46"/>
  <c r="R28" i="46"/>
  <c r="O28" i="46"/>
  <c r="L28" i="46"/>
  <c r="I28" i="46"/>
  <c r="F28" i="46"/>
  <c r="E28" i="46"/>
  <c r="D28" i="46"/>
  <c r="C28" i="46"/>
  <c r="U27" i="46"/>
  <c r="R27" i="46"/>
  <c r="O27" i="46"/>
  <c r="L27" i="46"/>
  <c r="I27" i="46"/>
  <c r="F27" i="46"/>
  <c r="E27" i="46"/>
  <c r="C27" i="46" s="1"/>
  <c r="D27" i="46"/>
  <c r="U26" i="46"/>
  <c r="R26" i="46"/>
  <c r="O26" i="46"/>
  <c r="L26" i="46"/>
  <c r="I26" i="46"/>
  <c r="F26" i="46"/>
  <c r="E26" i="46"/>
  <c r="D26" i="46"/>
  <c r="C26" i="46"/>
  <c r="W25" i="46"/>
  <c r="U25" i="46" s="1"/>
  <c r="V25" i="46"/>
  <c r="T25" i="46"/>
  <c r="S25" i="46"/>
  <c r="R25" i="46"/>
  <c r="Q25" i="46"/>
  <c r="P25" i="46"/>
  <c r="O25" i="46"/>
  <c r="N25" i="46"/>
  <c r="M25" i="46"/>
  <c r="L25" i="46"/>
  <c r="K25" i="46"/>
  <c r="I25" i="46" s="1"/>
  <c r="J25" i="46"/>
  <c r="H25" i="46"/>
  <c r="U24" i="46"/>
  <c r="R24" i="46"/>
  <c r="O24" i="46"/>
  <c r="L24" i="46"/>
  <c r="I24" i="46"/>
  <c r="F24" i="46"/>
  <c r="E24" i="46"/>
  <c r="D24" i="46"/>
  <c r="C24" i="46" s="1"/>
  <c r="U23" i="46"/>
  <c r="R23" i="46"/>
  <c r="O23" i="46"/>
  <c r="L23" i="46"/>
  <c r="I23" i="46"/>
  <c r="F23" i="46"/>
  <c r="E23" i="46"/>
  <c r="D23" i="46"/>
  <c r="C23" i="46" s="1"/>
  <c r="U22" i="46"/>
  <c r="R22" i="46"/>
  <c r="O22" i="46"/>
  <c r="L22" i="46"/>
  <c r="I22" i="46"/>
  <c r="F22" i="46"/>
  <c r="E22" i="46"/>
  <c r="D22" i="46"/>
  <c r="U21" i="46"/>
  <c r="R21" i="46"/>
  <c r="O21" i="46"/>
  <c r="L21" i="46"/>
  <c r="I21" i="46"/>
  <c r="F21" i="46"/>
  <c r="E21" i="46"/>
  <c r="D21" i="46"/>
  <c r="C21" i="46"/>
  <c r="U20" i="46"/>
  <c r="R20" i="46"/>
  <c r="O20" i="46"/>
  <c r="L20" i="46"/>
  <c r="I20" i="46"/>
  <c r="F20" i="46"/>
  <c r="E20" i="46"/>
  <c r="D20" i="46"/>
  <c r="C20" i="46" s="1"/>
  <c r="W19" i="46"/>
  <c r="V19" i="46"/>
  <c r="U19" i="46"/>
  <c r="T19" i="46"/>
  <c r="S19" i="46"/>
  <c r="Q19" i="46"/>
  <c r="P19" i="46"/>
  <c r="N19" i="46"/>
  <c r="M19" i="46"/>
  <c r="K19" i="46"/>
  <c r="I19" i="46" s="1"/>
  <c r="J19" i="46"/>
  <c r="H19" i="46"/>
  <c r="G19" i="46"/>
  <c r="F19" i="46" s="1"/>
  <c r="U9" i="46"/>
  <c r="R9" i="46"/>
  <c r="O9" i="46"/>
  <c r="L9" i="46"/>
  <c r="I9" i="46"/>
  <c r="F9" i="46"/>
  <c r="E9" i="46"/>
  <c r="D9" i="46"/>
  <c r="C9" i="46" s="1"/>
  <c r="W29" i="42"/>
  <c r="V29" i="42"/>
  <c r="T29" i="42"/>
  <c r="S29" i="42"/>
  <c r="Q29" i="42"/>
  <c r="P29" i="42"/>
  <c r="N29" i="42"/>
  <c r="M29" i="42"/>
  <c r="K29" i="42"/>
  <c r="J29" i="42"/>
  <c r="H29" i="42"/>
  <c r="G29" i="42"/>
  <c r="U15" i="42"/>
  <c r="R15" i="42"/>
  <c r="O15" i="42"/>
  <c r="L15" i="42"/>
  <c r="I15" i="42"/>
  <c r="F15" i="42"/>
  <c r="E15" i="42"/>
  <c r="D15" i="42"/>
  <c r="C15" i="42"/>
  <c r="D29" i="41"/>
  <c r="U15" i="41"/>
  <c r="R15" i="41"/>
  <c r="O15" i="41"/>
  <c r="L15" i="41"/>
  <c r="I15" i="41"/>
  <c r="F15" i="41"/>
  <c r="E15" i="41"/>
  <c r="D15" i="41"/>
  <c r="C15" i="41"/>
  <c r="U15" i="40"/>
  <c r="R15" i="40"/>
  <c r="O15" i="40"/>
  <c r="L15" i="40"/>
  <c r="I15" i="40"/>
  <c r="F15" i="40"/>
  <c r="E15" i="40"/>
  <c r="D15" i="40"/>
  <c r="C15" i="40" s="1"/>
  <c r="R6" i="77"/>
  <c r="Q6" i="77"/>
  <c r="P6" i="77"/>
  <c r="O6" i="77"/>
  <c r="N6" i="77"/>
  <c r="M6" i="77"/>
  <c r="J6" i="77"/>
  <c r="I6" i="77"/>
  <c r="H6" i="77"/>
  <c r="G6" i="77"/>
  <c r="F6" i="77"/>
  <c r="E6" i="77"/>
  <c r="D25" i="46" l="1"/>
  <c r="E25" i="46"/>
  <c r="L19" i="46"/>
  <c r="R19" i="46"/>
  <c r="C22" i="46"/>
  <c r="E19" i="46"/>
  <c r="D19" i="46"/>
  <c r="C19" i="46" s="1"/>
  <c r="O19" i="46"/>
  <c r="E13" i="76"/>
  <c r="E12" i="76"/>
  <c r="G21" i="76"/>
  <c r="F21" i="76"/>
  <c r="E23" i="76"/>
  <c r="E22" i="76"/>
  <c r="E8" i="76"/>
  <c r="C25" i="46" l="1"/>
  <c r="C8" i="67"/>
  <c r="C22" i="67" s="1"/>
  <c r="C19" i="67" l="1"/>
  <c r="C14" i="67"/>
  <c r="C13" i="67" s="1"/>
  <c r="C15" i="67"/>
  <c r="C17" i="67"/>
  <c r="C20" i="67"/>
  <c r="C10" i="67"/>
  <c r="C11" i="67"/>
  <c r="C16" i="67"/>
  <c r="C21" i="67"/>
  <c r="E8" i="67"/>
  <c r="C22" i="54" l="1"/>
  <c r="C21" i="54"/>
  <c r="C20" i="54"/>
  <c r="C19" i="54"/>
  <c r="C17" i="54"/>
  <c r="C16" i="54"/>
  <c r="C15" i="54"/>
  <c r="C14" i="54"/>
  <c r="C13" i="54" s="1"/>
  <c r="C11" i="54"/>
  <c r="C10" i="54"/>
  <c r="C8" i="54"/>
  <c r="C7" i="54"/>
  <c r="C7" i="77"/>
  <c r="K14" i="77"/>
  <c r="C14" i="77"/>
  <c r="K13" i="77"/>
  <c r="C13" i="77"/>
  <c r="K12" i="77"/>
  <c r="C12" i="77"/>
  <c r="S12" i="77" s="1"/>
  <c r="K11" i="77"/>
  <c r="C11" i="77"/>
  <c r="K10" i="77"/>
  <c r="C10" i="77"/>
  <c r="S10" i="77" s="1"/>
  <c r="K9" i="77"/>
  <c r="C9" i="77"/>
  <c r="K8" i="77"/>
  <c r="C8" i="77"/>
  <c r="K7" i="77"/>
  <c r="L6" i="77"/>
  <c r="D6" i="77"/>
  <c r="C8" i="69"/>
  <c r="E9" i="78"/>
  <c r="S9" i="77" l="1"/>
  <c r="E7" i="54"/>
  <c r="S11" i="77"/>
  <c r="S8" i="77"/>
  <c r="S14" i="77"/>
  <c r="K6" i="77"/>
  <c r="S13" i="77"/>
  <c r="C6" i="77"/>
  <c r="S7" i="77"/>
  <c r="D13" i="45"/>
  <c r="E13" i="45"/>
  <c r="F13" i="45"/>
  <c r="I13" i="45"/>
  <c r="L13" i="45"/>
  <c r="O13" i="45"/>
  <c r="R13" i="45"/>
  <c r="U13" i="45"/>
  <c r="C13" i="45" l="1"/>
  <c r="C16" i="77"/>
  <c r="C15" i="77"/>
  <c r="U11" i="45"/>
  <c r="R11" i="45"/>
  <c r="O11" i="45"/>
  <c r="L11" i="45"/>
  <c r="I11" i="45"/>
  <c r="F11" i="45"/>
  <c r="E11" i="45"/>
  <c r="D11" i="45"/>
  <c r="C11" i="45" s="1"/>
  <c r="H29" i="80" l="1"/>
  <c r="H8" i="80" s="1"/>
  <c r="G29" i="80"/>
  <c r="G8" i="80" s="1"/>
  <c r="F29" i="80"/>
  <c r="F8" i="80" s="1"/>
  <c r="E29" i="80"/>
  <c r="E8" i="80" s="1"/>
  <c r="D29" i="80"/>
  <c r="D8" i="80" s="1"/>
  <c r="F25" i="79"/>
  <c r="F24" i="79"/>
  <c r="F23" i="79"/>
  <c r="F22" i="79"/>
  <c r="F21" i="79"/>
  <c r="F20" i="79"/>
  <c r="F19" i="79"/>
  <c r="F18" i="79"/>
  <c r="F17" i="79"/>
  <c r="F16" i="79"/>
  <c r="F15" i="79"/>
  <c r="F14" i="79"/>
  <c r="F13" i="79"/>
  <c r="F12" i="79"/>
  <c r="F11" i="79"/>
  <c r="D31" i="78"/>
  <c r="D30" i="78"/>
  <c r="F29" i="78"/>
  <c r="E29" i="78"/>
  <c r="D29" i="78"/>
  <c r="D20" i="78"/>
  <c r="D19" i="78"/>
  <c r="D18" i="78"/>
  <c r="D17" i="78"/>
  <c r="C12" i="78"/>
  <c r="F11" i="78"/>
  <c r="E11" i="78"/>
  <c r="D11" i="78"/>
  <c r="D12" i="78" s="1"/>
  <c r="G12" i="78" s="1"/>
  <c r="C9" i="78"/>
  <c r="I21" i="79" l="1"/>
  <c r="J21" i="79"/>
  <c r="I22" i="79"/>
  <c r="J22" i="79"/>
  <c r="I23" i="79"/>
  <c r="J23" i="79"/>
  <c r="I12" i="79"/>
  <c r="J12" i="79"/>
  <c r="I24" i="79"/>
  <c r="J24" i="79"/>
  <c r="I13" i="79"/>
  <c r="J13" i="79"/>
  <c r="I25" i="79"/>
  <c r="J25" i="79"/>
  <c r="I15" i="79"/>
  <c r="J15" i="79"/>
  <c r="I17" i="79"/>
  <c r="J17" i="79"/>
  <c r="I18" i="79"/>
  <c r="J18" i="79"/>
  <c r="I19" i="79"/>
  <c r="J19" i="79"/>
  <c r="I20" i="79"/>
  <c r="J20" i="79"/>
  <c r="I14" i="79"/>
  <c r="J14" i="79"/>
  <c r="J11" i="79"/>
  <c r="I11" i="79"/>
  <c r="I16" i="79"/>
  <c r="J16" i="79"/>
  <c r="I20" i="69"/>
  <c r="H20" i="69"/>
  <c r="G20" i="69"/>
  <c r="F20" i="69"/>
  <c r="E20" i="69"/>
  <c r="D20" i="69"/>
  <c r="C22" i="69"/>
  <c r="C21" i="69"/>
  <c r="C23" i="69"/>
  <c r="D31" i="79" l="1"/>
  <c r="D29" i="79"/>
  <c r="D30" i="79"/>
  <c r="H23" i="76"/>
  <c r="H22" i="76"/>
  <c r="E21" i="76"/>
  <c r="E15" i="76"/>
  <c r="E20" i="76"/>
  <c r="E19" i="76"/>
  <c r="E14" i="76"/>
  <c r="E18" i="76"/>
  <c r="E11" i="76"/>
  <c r="E10" i="76"/>
  <c r="E17" i="76"/>
  <c r="E16" i="76"/>
  <c r="E9" i="76"/>
  <c r="E7" i="76"/>
  <c r="U10" i="75"/>
  <c r="R10" i="75"/>
  <c r="O10" i="75"/>
  <c r="L10" i="75"/>
  <c r="I10" i="75"/>
  <c r="F10" i="75"/>
  <c r="E10" i="75"/>
  <c r="D10" i="75"/>
  <c r="U9" i="75"/>
  <c r="R9" i="75"/>
  <c r="O9" i="75"/>
  <c r="L9" i="75"/>
  <c r="I9" i="75"/>
  <c r="F9" i="75"/>
  <c r="E9" i="75"/>
  <c r="D9" i="75"/>
  <c r="I8" i="75"/>
  <c r="F8" i="75"/>
  <c r="E8" i="75"/>
  <c r="D8" i="75"/>
  <c r="W7" i="75"/>
  <c r="V7" i="75"/>
  <c r="T7" i="75"/>
  <c r="S7" i="75"/>
  <c r="Q7" i="75"/>
  <c r="P7" i="75"/>
  <c r="N7" i="75"/>
  <c r="M7" i="75"/>
  <c r="K7" i="75"/>
  <c r="J7" i="75"/>
  <c r="H7" i="75"/>
  <c r="G7" i="75"/>
  <c r="U9" i="74"/>
  <c r="R9" i="74"/>
  <c r="O9" i="74"/>
  <c r="L9" i="74"/>
  <c r="I9" i="74"/>
  <c r="F9" i="74"/>
  <c r="E9" i="74"/>
  <c r="D9" i="74"/>
  <c r="U8" i="74"/>
  <c r="R8" i="74"/>
  <c r="O8" i="74"/>
  <c r="L8" i="74"/>
  <c r="I8" i="74"/>
  <c r="F8" i="74"/>
  <c r="E8" i="74"/>
  <c r="D8" i="74"/>
  <c r="I7" i="74"/>
  <c r="F7" i="74"/>
  <c r="E7" i="74"/>
  <c r="D7" i="74"/>
  <c r="W6" i="74"/>
  <c r="W10" i="74" s="1"/>
  <c r="V6" i="74"/>
  <c r="V10" i="74" s="1"/>
  <c r="T6" i="74"/>
  <c r="T10" i="74" s="1"/>
  <c r="S6" i="74"/>
  <c r="S10" i="74" s="1"/>
  <c r="Q6" i="74"/>
  <c r="Q10" i="74" s="1"/>
  <c r="P6" i="74"/>
  <c r="P10" i="74" s="1"/>
  <c r="N6" i="74"/>
  <c r="N10" i="74" s="1"/>
  <c r="M6" i="74"/>
  <c r="M10" i="74" s="1"/>
  <c r="K6" i="74"/>
  <c r="K10" i="74" s="1"/>
  <c r="J6" i="74"/>
  <c r="J10" i="74" s="1"/>
  <c r="H6" i="74"/>
  <c r="H10" i="74" s="1"/>
  <c r="G6" i="74"/>
  <c r="C7" i="74" l="1"/>
  <c r="C9" i="74"/>
  <c r="F6" i="74"/>
  <c r="G10" i="74"/>
  <c r="I11" i="74" s="1"/>
  <c r="F7" i="75"/>
  <c r="E6" i="74"/>
  <c r="C8" i="75"/>
  <c r="R7" i="75"/>
  <c r="C10" i="75"/>
  <c r="E7" i="75"/>
  <c r="C9" i="75"/>
  <c r="L6" i="74"/>
  <c r="C8" i="74"/>
  <c r="O6" i="74"/>
  <c r="R6" i="74"/>
  <c r="I7" i="75"/>
  <c r="U7" i="75"/>
  <c r="D6" i="74"/>
  <c r="U6" i="74"/>
  <c r="L7" i="75"/>
  <c r="I6" i="74"/>
  <c r="O7" i="75"/>
  <c r="D7" i="75"/>
  <c r="C13" i="76" l="1"/>
  <c r="C12" i="76"/>
  <c r="D12" i="76"/>
  <c r="D13" i="76"/>
  <c r="D22" i="76"/>
  <c r="D9" i="76"/>
  <c r="D23" i="76"/>
  <c r="D10" i="76"/>
  <c r="D18" i="76"/>
  <c r="D11" i="76"/>
  <c r="D14" i="76"/>
  <c r="D15" i="76"/>
  <c r="D16" i="76"/>
  <c r="D17" i="76"/>
  <c r="D19" i="76"/>
  <c r="D20" i="76"/>
  <c r="C22" i="76"/>
  <c r="C15" i="76"/>
  <c r="C16" i="76"/>
  <c r="C17" i="76"/>
  <c r="C8" i="76"/>
  <c r="C18" i="76"/>
  <c r="C20" i="76"/>
  <c r="C19" i="76"/>
  <c r="C14" i="76"/>
  <c r="C23" i="76"/>
  <c r="G25" i="76"/>
  <c r="D8" i="76"/>
  <c r="C6" i="74"/>
  <c r="D7" i="76"/>
  <c r="C9" i="76"/>
  <c r="C7" i="75"/>
  <c r="C10" i="76"/>
  <c r="C7" i="76"/>
  <c r="F25" i="76"/>
  <c r="E26" i="76" s="1"/>
  <c r="C11" i="76"/>
  <c r="U26" i="42" l="1"/>
  <c r="R26" i="42"/>
  <c r="O26" i="42"/>
  <c r="C28" i="69" l="1"/>
  <c r="C27" i="69"/>
  <c r="I26" i="69"/>
  <c r="H26" i="69"/>
  <c r="G26" i="69"/>
  <c r="F26" i="69"/>
  <c r="E26" i="69"/>
  <c r="D26" i="69"/>
  <c r="C25" i="69"/>
  <c r="C24" i="69"/>
  <c r="C20" i="69" s="1"/>
  <c r="C19" i="69"/>
  <c r="C18" i="69"/>
  <c r="C17" i="69"/>
  <c r="I16" i="69"/>
  <c r="I10" i="69" s="1"/>
  <c r="H16" i="69"/>
  <c r="H10" i="69" s="1"/>
  <c r="G16" i="69"/>
  <c r="G10" i="69" s="1"/>
  <c r="F16" i="69"/>
  <c r="F10" i="69" s="1"/>
  <c r="E16" i="69"/>
  <c r="E10" i="69" s="1"/>
  <c r="D16" i="69"/>
  <c r="D10" i="69" s="1"/>
  <c r="C15" i="69"/>
  <c r="C14" i="69"/>
  <c r="C13" i="69"/>
  <c r="C12" i="69"/>
  <c r="C11" i="69"/>
  <c r="C9" i="69"/>
  <c r="C7" i="69"/>
  <c r="C6" i="69"/>
  <c r="I5" i="69"/>
  <c r="H5" i="69"/>
  <c r="G5" i="69"/>
  <c r="F5" i="69"/>
  <c r="E5" i="69"/>
  <c r="D5" i="69"/>
  <c r="C26" i="69" l="1"/>
  <c r="C5" i="69"/>
  <c r="C16" i="69"/>
  <c r="C10" i="69" s="1"/>
  <c r="D24" i="41"/>
  <c r="D25" i="41"/>
  <c r="D26" i="41"/>
  <c r="E11" i="72" l="1"/>
  <c r="E10" i="72"/>
  <c r="E9" i="72"/>
  <c r="E8" i="72"/>
  <c r="E7" i="72"/>
  <c r="E6" i="72"/>
  <c r="D6" i="72"/>
  <c r="D11" i="72"/>
  <c r="D10" i="72"/>
  <c r="D9" i="72"/>
  <c r="D8" i="72"/>
  <c r="D7" i="72"/>
  <c r="N12" i="72"/>
  <c r="M12" i="72"/>
  <c r="K12" i="72"/>
  <c r="J12" i="72"/>
  <c r="H12" i="72"/>
  <c r="G12" i="72"/>
  <c r="L11" i="72"/>
  <c r="I11" i="72"/>
  <c r="F11" i="72"/>
  <c r="L10" i="72"/>
  <c r="I10" i="72"/>
  <c r="F10" i="72"/>
  <c r="L9" i="72"/>
  <c r="I9" i="72"/>
  <c r="F9" i="72"/>
  <c r="L8" i="72"/>
  <c r="I8" i="72"/>
  <c r="F8" i="72"/>
  <c r="L7" i="72"/>
  <c r="I7" i="72"/>
  <c r="F7" i="72"/>
  <c r="L6" i="72"/>
  <c r="I6" i="72"/>
  <c r="F6" i="72"/>
  <c r="C11" i="72" l="1"/>
  <c r="C10" i="72"/>
  <c r="C8" i="72"/>
  <c r="C7" i="72"/>
  <c r="C6" i="72"/>
  <c r="F12" i="72"/>
  <c r="C9" i="72"/>
  <c r="E12" i="72"/>
  <c r="L12" i="72"/>
  <c r="I12" i="72"/>
  <c r="D12" i="72"/>
  <c r="C12" i="72" l="1"/>
  <c r="C14" i="48" l="1"/>
  <c r="C13" i="48"/>
  <c r="C12" i="48"/>
  <c r="C11" i="48"/>
  <c r="C10" i="48"/>
  <c r="C9" i="48"/>
  <c r="C8" i="48"/>
  <c r="C7" i="48"/>
  <c r="I6" i="48"/>
  <c r="H6" i="48"/>
  <c r="G6" i="48"/>
  <c r="F6" i="48"/>
  <c r="E6" i="48"/>
  <c r="D6" i="48"/>
  <c r="C6" i="48" l="1"/>
  <c r="U27" i="41" l="1"/>
  <c r="R27" i="41"/>
  <c r="O27" i="41"/>
  <c r="O24" i="41" l="1"/>
  <c r="O25" i="41"/>
  <c r="F17" i="46" l="1"/>
  <c r="I17" i="46"/>
  <c r="L17" i="46"/>
  <c r="O17" i="46"/>
  <c r="R17" i="46"/>
  <c r="U17" i="46"/>
  <c r="U18" i="46" l="1"/>
  <c r="R18" i="46"/>
  <c r="O18" i="46"/>
  <c r="L18" i="46"/>
  <c r="I18" i="46"/>
  <c r="F18" i="46"/>
  <c r="E18" i="46"/>
  <c r="D18" i="46"/>
  <c r="E17" i="46"/>
  <c r="D17" i="46"/>
  <c r="U16" i="46"/>
  <c r="R16" i="46"/>
  <c r="O16" i="46"/>
  <c r="L16" i="46"/>
  <c r="I16" i="46"/>
  <c r="F16" i="46"/>
  <c r="E16" i="46"/>
  <c r="D16" i="46"/>
  <c r="U15" i="46"/>
  <c r="R15" i="46"/>
  <c r="O15" i="46"/>
  <c r="L15" i="46"/>
  <c r="I15" i="46"/>
  <c r="F15" i="46"/>
  <c r="E15" i="46"/>
  <c r="D15" i="46"/>
  <c r="U14" i="46"/>
  <c r="R14" i="46"/>
  <c r="O14" i="46"/>
  <c r="L14" i="46"/>
  <c r="I14" i="46"/>
  <c r="F14" i="46"/>
  <c r="E14" i="46"/>
  <c r="D14" i="46"/>
  <c r="W13" i="46"/>
  <c r="V13" i="46"/>
  <c r="T13" i="46"/>
  <c r="S13" i="46"/>
  <c r="Q13" i="46"/>
  <c r="P13" i="46"/>
  <c r="N13" i="46"/>
  <c r="M13" i="46"/>
  <c r="K13" i="46"/>
  <c r="J13" i="46"/>
  <c r="H13" i="46"/>
  <c r="G13" i="46"/>
  <c r="U12" i="46"/>
  <c r="R12" i="46"/>
  <c r="O12" i="46"/>
  <c r="L12" i="46"/>
  <c r="I12" i="46"/>
  <c r="F12" i="46"/>
  <c r="E12" i="46"/>
  <c r="D12" i="46"/>
  <c r="U11" i="46"/>
  <c r="R11" i="46"/>
  <c r="O11" i="46"/>
  <c r="L11" i="46"/>
  <c r="I11" i="46"/>
  <c r="F11" i="46"/>
  <c r="E11" i="46"/>
  <c r="D11" i="46"/>
  <c r="U10" i="46"/>
  <c r="R10" i="46"/>
  <c r="O10" i="46"/>
  <c r="L10" i="46"/>
  <c r="I10" i="46"/>
  <c r="F10" i="46"/>
  <c r="E10" i="46"/>
  <c r="D10" i="46"/>
  <c r="U8" i="46"/>
  <c r="R8" i="46"/>
  <c r="O8" i="46"/>
  <c r="L8" i="46"/>
  <c r="I8" i="46"/>
  <c r="F8" i="46"/>
  <c r="E8" i="46"/>
  <c r="D8" i="46"/>
  <c r="W7" i="46"/>
  <c r="V7" i="46"/>
  <c r="T7" i="46"/>
  <c r="S7" i="46"/>
  <c r="R7" i="46"/>
  <c r="Q7" i="46"/>
  <c r="P7" i="46"/>
  <c r="N7" i="46"/>
  <c r="M7" i="46"/>
  <c r="K7" i="46"/>
  <c r="J7" i="46"/>
  <c r="H7" i="46"/>
  <c r="G7" i="46"/>
  <c r="U10" i="45"/>
  <c r="R10" i="45"/>
  <c r="O10" i="45"/>
  <c r="L10" i="45"/>
  <c r="I10" i="45"/>
  <c r="F10" i="45"/>
  <c r="E10" i="45"/>
  <c r="D10" i="45"/>
  <c r="U9" i="45"/>
  <c r="R9" i="45"/>
  <c r="O9" i="45"/>
  <c r="L9" i="45"/>
  <c r="I9" i="45"/>
  <c r="F9" i="45"/>
  <c r="E9" i="45"/>
  <c r="D9" i="45"/>
  <c r="I7" i="46" l="1"/>
  <c r="C10" i="46"/>
  <c r="C14" i="46"/>
  <c r="C15" i="46"/>
  <c r="C16" i="46"/>
  <c r="C17" i="46"/>
  <c r="O13" i="46"/>
  <c r="C8" i="46"/>
  <c r="C11" i="46"/>
  <c r="C12" i="46"/>
  <c r="C9" i="45"/>
  <c r="C10" i="45"/>
  <c r="F7" i="46"/>
  <c r="O7" i="46"/>
  <c r="C18" i="46"/>
  <c r="I13" i="46"/>
  <c r="L7" i="46"/>
  <c r="U7" i="46"/>
  <c r="L13" i="46"/>
  <c r="F13" i="46"/>
  <c r="R13" i="46"/>
  <c r="U13" i="46"/>
  <c r="D7" i="46"/>
  <c r="D13" i="46"/>
  <c r="E7" i="46"/>
  <c r="E13" i="46"/>
  <c r="C7" i="46" l="1"/>
  <c r="C13" i="46"/>
  <c r="L26" i="42" l="1"/>
  <c r="I26" i="42"/>
  <c r="F26" i="42"/>
  <c r="D9" i="42"/>
  <c r="E9" i="42"/>
  <c r="D10" i="42"/>
  <c r="E10" i="42"/>
  <c r="D11" i="42"/>
  <c r="E11" i="42"/>
  <c r="D12" i="42"/>
  <c r="E12" i="42"/>
  <c r="D13" i="42"/>
  <c r="E13" i="42"/>
  <c r="D14" i="42"/>
  <c r="E14" i="42"/>
  <c r="D16" i="42"/>
  <c r="E16" i="42"/>
  <c r="D17" i="42"/>
  <c r="E17" i="42"/>
  <c r="D18" i="42"/>
  <c r="E18" i="42"/>
  <c r="D19" i="42"/>
  <c r="E19" i="42"/>
  <c r="D20" i="42"/>
  <c r="E20" i="42"/>
  <c r="D21" i="42"/>
  <c r="E21" i="42"/>
  <c r="D22" i="42"/>
  <c r="E22" i="42"/>
  <c r="D23" i="42"/>
  <c r="E23" i="42"/>
  <c r="D24" i="42"/>
  <c r="E24" i="42"/>
  <c r="D25" i="42"/>
  <c r="E25" i="42"/>
  <c r="D26" i="42"/>
  <c r="E26" i="42"/>
  <c r="D27" i="42"/>
  <c r="E27" i="42"/>
  <c r="D28" i="42"/>
  <c r="E28" i="42"/>
  <c r="E8" i="42"/>
  <c r="D8" i="42"/>
  <c r="D28" i="41"/>
  <c r="E27" i="41"/>
  <c r="D27" i="41"/>
  <c r="E26" i="41"/>
  <c r="E25" i="41"/>
  <c r="E28" i="41"/>
  <c r="E24" i="41"/>
  <c r="D22" i="41"/>
  <c r="L27" i="41"/>
  <c r="I27" i="41"/>
  <c r="F27" i="41"/>
  <c r="L26" i="41"/>
  <c r="I26" i="41"/>
  <c r="F26" i="41"/>
  <c r="U20" i="41"/>
  <c r="R20" i="41"/>
  <c r="O20" i="41"/>
  <c r="D18" i="41"/>
  <c r="E18" i="41"/>
  <c r="D19" i="41"/>
  <c r="E19" i="41"/>
  <c r="D20" i="41"/>
  <c r="E20" i="41"/>
  <c r="D21" i="41"/>
  <c r="E21" i="41"/>
  <c r="E22" i="41"/>
  <c r="C19" i="42" l="1"/>
  <c r="C10" i="42"/>
  <c r="C28" i="42"/>
  <c r="C11" i="42"/>
  <c r="C24" i="42"/>
  <c r="C20" i="42"/>
  <c r="C13" i="42"/>
  <c r="C9" i="42"/>
  <c r="C25" i="42"/>
  <c r="C12" i="42"/>
  <c r="C8" i="42"/>
  <c r="C21" i="41"/>
  <c r="C14" i="42"/>
  <c r="C23" i="42"/>
  <c r="C27" i="41"/>
  <c r="C22" i="41"/>
  <c r="C26" i="41"/>
  <c r="C28" i="41"/>
  <c r="C18" i="41"/>
  <c r="C25" i="41"/>
  <c r="C24" i="41"/>
  <c r="C19" i="41"/>
  <c r="C21" i="42"/>
  <c r="C17" i="42"/>
  <c r="C27" i="42"/>
  <c r="C16" i="42"/>
  <c r="C22" i="42"/>
  <c r="C18" i="42"/>
  <c r="C20" i="41"/>
  <c r="C26" i="42"/>
  <c r="U25" i="42" l="1"/>
  <c r="R25" i="42"/>
  <c r="O25" i="42"/>
  <c r="U13" i="42"/>
  <c r="R13" i="42"/>
  <c r="O13" i="42"/>
  <c r="L13" i="42"/>
  <c r="I13" i="42"/>
  <c r="F13" i="42"/>
  <c r="U12" i="42"/>
  <c r="R12" i="42"/>
  <c r="O12" i="42"/>
  <c r="L12" i="42"/>
  <c r="I12" i="42"/>
  <c r="F12" i="42"/>
  <c r="U11" i="42"/>
  <c r="R11" i="42"/>
  <c r="O11" i="42"/>
  <c r="L11" i="42"/>
  <c r="I11" i="42"/>
  <c r="F11" i="42"/>
  <c r="L10" i="42"/>
  <c r="I10" i="42"/>
  <c r="F10" i="42"/>
  <c r="U9" i="42"/>
  <c r="R9" i="42"/>
  <c r="O9" i="42"/>
  <c r="L9" i="42"/>
  <c r="I9" i="42"/>
  <c r="F9" i="42"/>
  <c r="L19" i="41" l="1"/>
  <c r="I19" i="41"/>
  <c r="F19" i="41"/>
  <c r="U17" i="41"/>
  <c r="R17" i="41"/>
  <c r="O17" i="41"/>
  <c r="L17" i="41"/>
  <c r="I17" i="41"/>
  <c r="F17" i="41"/>
  <c r="E17" i="41"/>
  <c r="E29" i="41" s="1"/>
  <c r="D17" i="41"/>
  <c r="U16" i="41"/>
  <c r="R16" i="41"/>
  <c r="O16" i="41"/>
  <c r="L16" i="41"/>
  <c r="I16" i="41"/>
  <c r="F16" i="41"/>
  <c r="E16" i="41"/>
  <c r="D16" i="41"/>
  <c r="U14" i="41"/>
  <c r="R14" i="41"/>
  <c r="O14" i="41"/>
  <c r="L14" i="41"/>
  <c r="I14" i="41"/>
  <c r="F14" i="41"/>
  <c r="E14" i="41"/>
  <c r="D14" i="41"/>
  <c r="U13" i="41"/>
  <c r="R13" i="41"/>
  <c r="O13" i="41"/>
  <c r="L13" i="41"/>
  <c r="I13" i="41"/>
  <c r="F13" i="41"/>
  <c r="E13" i="41"/>
  <c r="D13" i="41"/>
  <c r="U12" i="41"/>
  <c r="R12" i="41"/>
  <c r="O12" i="41"/>
  <c r="L12" i="41"/>
  <c r="I12" i="41"/>
  <c r="F12" i="41"/>
  <c r="E12" i="41"/>
  <c r="D12" i="41"/>
  <c r="U11" i="41"/>
  <c r="R11" i="41"/>
  <c r="O11" i="41"/>
  <c r="L11" i="41"/>
  <c r="I11" i="41"/>
  <c r="F11" i="41"/>
  <c r="E11" i="41"/>
  <c r="D11" i="41"/>
  <c r="L10" i="41"/>
  <c r="I10" i="41"/>
  <c r="F10" i="41"/>
  <c r="E10" i="41"/>
  <c r="D10" i="41"/>
  <c r="U9" i="41"/>
  <c r="R9" i="41"/>
  <c r="O9" i="41"/>
  <c r="L9" i="41"/>
  <c r="I9" i="41"/>
  <c r="F9" i="41"/>
  <c r="E9" i="41"/>
  <c r="D9" i="41"/>
  <c r="U8" i="41"/>
  <c r="R8" i="41"/>
  <c r="O8" i="41"/>
  <c r="L8" i="41"/>
  <c r="I8" i="41"/>
  <c r="F8" i="41"/>
  <c r="E8" i="41"/>
  <c r="D8" i="41"/>
  <c r="C12" i="41" l="1"/>
  <c r="C13" i="41"/>
  <c r="C14" i="41"/>
  <c r="C8" i="41"/>
  <c r="C16" i="41"/>
  <c r="C17" i="41"/>
  <c r="C9" i="41"/>
  <c r="C11" i="41"/>
  <c r="C10" i="41"/>
  <c r="L19" i="42" l="1"/>
  <c r="I19" i="42"/>
  <c r="F19" i="42"/>
  <c r="U21" i="41"/>
  <c r="R21" i="41"/>
  <c r="O21" i="41"/>
  <c r="L21" i="41"/>
  <c r="I21" i="41"/>
  <c r="F21" i="41"/>
  <c r="R24" i="41" l="1"/>
  <c r="U24" i="41"/>
  <c r="R25" i="41"/>
  <c r="U25" i="41"/>
  <c r="O26" i="41"/>
  <c r="R26" i="41"/>
  <c r="U26" i="41"/>
  <c r="F28" i="41"/>
  <c r="I28" i="41"/>
  <c r="L28" i="41"/>
  <c r="O28" i="41"/>
  <c r="R28" i="41"/>
  <c r="U28" i="41"/>
  <c r="F20" i="41"/>
  <c r="I20" i="41"/>
  <c r="L20" i="41"/>
  <c r="F22" i="41"/>
  <c r="I22" i="41"/>
  <c r="L22" i="41"/>
  <c r="O22" i="41"/>
  <c r="R22" i="41"/>
  <c r="U22" i="41"/>
  <c r="D23" i="41"/>
  <c r="E23" i="41"/>
  <c r="F23" i="41"/>
  <c r="I23" i="41"/>
  <c r="L23" i="41"/>
  <c r="O23" i="41"/>
  <c r="R23" i="41"/>
  <c r="U23" i="41"/>
  <c r="C23" i="41" l="1"/>
  <c r="U8" i="45" l="1"/>
  <c r="U7" i="45"/>
  <c r="R8" i="45"/>
  <c r="R7" i="45"/>
  <c r="O8" i="45"/>
  <c r="O7" i="45"/>
  <c r="L12" i="45"/>
  <c r="L8" i="45"/>
  <c r="L7" i="45"/>
  <c r="I12" i="45"/>
  <c r="I8" i="45"/>
  <c r="I7" i="45"/>
  <c r="F12" i="45"/>
  <c r="F8" i="45"/>
  <c r="E12" i="45" l="1"/>
  <c r="D12" i="45"/>
  <c r="E8" i="45"/>
  <c r="D8" i="45"/>
  <c r="E7" i="45"/>
  <c r="D7" i="45"/>
  <c r="C8" i="45" l="1"/>
  <c r="C7" i="45"/>
  <c r="C12" i="45"/>
  <c r="U8" i="60" l="1"/>
  <c r="R8" i="60"/>
  <c r="O8" i="60"/>
  <c r="L8" i="60"/>
  <c r="I8" i="60"/>
  <c r="F8" i="60"/>
  <c r="E8" i="60"/>
  <c r="D8" i="60"/>
  <c r="U7" i="60"/>
  <c r="R7" i="60"/>
  <c r="O7" i="60"/>
  <c r="L7" i="60"/>
  <c r="I7" i="60"/>
  <c r="F7" i="60"/>
  <c r="E7" i="60"/>
  <c r="D7" i="60"/>
  <c r="U6" i="60"/>
  <c r="R6" i="60"/>
  <c r="O6" i="60"/>
  <c r="L6" i="60"/>
  <c r="I6" i="60"/>
  <c r="F6" i="60"/>
  <c r="E6" i="60"/>
  <c r="D6" i="60"/>
  <c r="C7" i="60" l="1"/>
  <c r="C6" i="60"/>
  <c r="C8" i="60"/>
  <c r="U28" i="42" l="1"/>
  <c r="U27" i="42"/>
  <c r="U24" i="42"/>
  <c r="U23" i="42"/>
  <c r="U22" i="42"/>
  <c r="U21" i="42"/>
  <c r="U20" i="42"/>
  <c r="U17" i="42"/>
  <c r="U16" i="42"/>
  <c r="U14" i="42"/>
  <c r="U8" i="42"/>
  <c r="U7" i="42"/>
  <c r="R28" i="42"/>
  <c r="R27" i="42"/>
  <c r="R24" i="42"/>
  <c r="R23" i="42"/>
  <c r="R22" i="42"/>
  <c r="R21" i="42"/>
  <c r="R20" i="42"/>
  <c r="R17" i="42"/>
  <c r="R16" i="42"/>
  <c r="R14" i="42"/>
  <c r="R8" i="42"/>
  <c r="R7" i="42"/>
  <c r="O28" i="42"/>
  <c r="O27" i="42"/>
  <c r="O24" i="42"/>
  <c r="O23" i="42"/>
  <c r="O22" i="42"/>
  <c r="O21" i="42"/>
  <c r="O20" i="42"/>
  <c r="O17" i="42"/>
  <c r="O16" i="42"/>
  <c r="O14" i="42"/>
  <c r="O8" i="42"/>
  <c r="O7" i="42"/>
  <c r="L28" i="42"/>
  <c r="L27" i="42"/>
  <c r="L23" i="42"/>
  <c r="L22" i="42"/>
  <c r="L21" i="42"/>
  <c r="L20" i="42"/>
  <c r="L18" i="42"/>
  <c r="L17" i="42"/>
  <c r="L16" i="42"/>
  <c r="L14" i="42"/>
  <c r="L8" i="42"/>
  <c r="L7" i="42"/>
  <c r="I28" i="42"/>
  <c r="I27" i="42"/>
  <c r="I23" i="42"/>
  <c r="I22" i="42"/>
  <c r="I21" i="42"/>
  <c r="I20" i="42"/>
  <c r="I18" i="42"/>
  <c r="I17" i="42"/>
  <c r="I16" i="42"/>
  <c r="I14" i="42"/>
  <c r="I8" i="42"/>
  <c r="I7" i="42"/>
  <c r="F14" i="42"/>
  <c r="F16" i="42"/>
  <c r="F17" i="42"/>
  <c r="F18" i="42"/>
  <c r="F20" i="42"/>
  <c r="F21" i="42"/>
  <c r="F22" i="42"/>
  <c r="F23" i="42"/>
  <c r="F27" i="42"/>
  <c r="F28" i="42"/>
  <c r="F8" i="42"/>
  <c r="F7" i="45" l="1"/>
  <c r="F7" i="42"/>
  <c r="E7" i="42"/>
  <c r="D7" i="42"/>
  <c r="L18" i="41"/>
  <c r="I18" i="41"/>
  <c r="F18" i="41"/>
  <c r="U7" i="41"/>
  <c r="R7" i="41"/>
  <c r="O7" i="41"/>
  <c r="L7" i="41"/>
  <c r="I7" i="41"/>
  <c r="F7" i="41"/>
  <c r="E7" i="41"/>
  <c r="D7" i="41"/>
  <c r="U16" i="40"/>
  <c r="R16" i="40"/>
  <c r="O16" i="40"/>
  <c r="L16" i="40"/>
  <c r="I16" i="40"/>
  <c r="F16" i="40"/>
  <c r="E16" i="40"/>
  <c r="D16" i="40"/>
  <c r="U14" i="40"/>
  <c r="R14" i="40"/>
  <c r="O14" i="40"/>
  <c r="L14" i="40"/>
  <c r="I14" i="40"/>
  <c r="F14" i="40"/>
  <c r="E14" i="40"/>
  <c r="D14" i="40"/>
  <c r="W13" i="40"/>
  <c r="V13" i="40"/>
  <c r="T13" i="40"/>
  <c r="S13" i="40"/>
  <c r="Q13" i="40"/>
  <c r="P13" i="40"/>
  <c r="N13" i="40"/>
  <c r="N17" i="40" s="1"/>
  <c r="M13" i="40"/>
  <c r="M17" i="40" s="1"/>
  <c r="K13" i="40"/>
  <c r="K17" i="40" s="1"/>
  <c r="J13" i="40"/>
  <c r="J17" i="40" s="1"/>
  <c r="H13" i="40"/>
  <c r="H17" i="40" s="1"/>
  <c r="G13" i="40"/>
  <c r="G17" i="40" s="1"/>
  <c r="U12" i="40"/>
  <c r="R12" i="40"/>
  <c r="O12" i="40"/>
  <c r="L12" i="40"/>
  <c r="I12" i="40"/>
  <c r="F12" i="40"/>
  <c r="E12" i="40"/>
  <c r="D12" i="40"/>
  <c r="U11" i="40"/>
  <c r="R11" i="40"/>
  <c r="O11" i="40"/>
  <c r="L11" i="40"/>
  <c r="I11" i="40"/>
  <c r="F11" i="40"/>
  <c r="E11" i="40"/>
  <c r="D11" i="40"/>
  <c r="U10" i="40"/>
  <c r="R10" i="40"/>
  <c r="O10" i="40"/>
  <c r="L10" i="40"/>
  <c r="I10" i="40"/>
  <c r="F10" i="40"/>
  <c r="E10" i="40"/>
  <c r="D10" i="40"/>
  <c r="U9" i="40"/>
  <c r="R9" i="40"/>
  <c r="O9" i="40"/>
  <c r="L9" i="40"/>
  <c r="I9" i="40"/>
  <c r="F9" i="40"/>
  <c r="E9" i="40"/>
  <c r="D9" i="40"/>
  <c r="U8" i="40"/>
  <c r="R8" i="40"/>
  <c r="O8" i="40"/>
  <c r="L8" i="40"/>
  <c r="I8" i="40"/>
  <c r="F8" i="40"/>
  <c r="E8" i="40"/>
  <c r="D8" i="40"/>
  <c r="U7" i="40"/>
  <c r="R7" i="40"/>
  <c r="O7" i="40"/>
  <c r="L7" i="40"/>
  <c r="I7" i="40"/>
  <c r="F7" i="40"/>
  <c r="E7" i="40"/>
  <c r="D7" i="40"/>
  <c r="W11" i="75" l="1"/>
  <c r="W17" i="40"/>
  <c r="S11" i="75"/>
  <c r="S17" i="40"/>
  <c r="V11" i="75"/>
  <c r="V17" i="40"/>
  <c r="Q11" i="75"/>
  <c r="Q17" i="40"/>
  <c r="T11" i="75"/>
  <c r="T17" i="40"/>
  <c r="P11" i="75"/>
  <c r="P17" i="40"/>
  <c r="F18" i="40" s="1"/>
  <c r="D17" i="48"/>
  <c r="K11" i="75"/>
  <c r="H11" i="75"/>
  <c r="N11" i="75"/>
  <c r="G11" i="75"/>
  <c r="M11" i="75"/>
  <c r="J11" i="75"/>
  <c r="C7" i="41"/>
  <c r="C8" i="40"/>
  <c r="C7" i="42"/>
  <c r="C10" i="40"/>
  <c r="C7" i="40"/>
  <c r="C9" i="40"/>
  <c r="C12" i="40"/>
  <c r="F13" i="40"/>
  <c r="L13" i="40"/>
  <c r="C11" i="40"/>
  <c r="O13" i="40"/>
  <c r="C14" i="40"/>
  <c r="C16" i="40"/>
  <c r="R13" i="40"/>
  <c r="E13" i="40"/>
  <c r="D13" i="40"/>
  <c r="I13" i="40"/>
  <c r="U13" i="40"/>
  <c r="J12" i="75" l="1"/>
  <c r="C13" i="40"/>
</calcChain>
</file>

<file path=xl/sharedStrings.xml><?xml version="1.0" encoding="utf-8"?>
<sst xmlns="http://schemas.openxmlformats.org/spreadsheetml/2006/main" count="14026" uniqueCount="4500">
  <si>
    <t>pcd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</si>
  <si>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</si>
  <si>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</si>
  <si>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</si>
  <si>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</si>
  <si>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</si>
  <si>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</si>
  <si>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</si>
  <si>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SAN JOSE / SAN JOSE / URUCA</t>
  </si>
  <si>
    <t>SAN JOSE / SAN JOSE / MATA REDONDA</t>
  </si>
  <si>
    <t>SAN JOSE / SAN JOSE / PAVAS</t>
  </si>
  <si>
    <t>SAN JOSE / SAN JOSE / HATILLO</t>
  </si>
  <si>
    <t>SAN JOSE / SAN JOSE / SAN SEBASTIAN</t>
  </si>
  <si>
    <t>SAN JOSE / ESCAZU / ESCAZU</t>
  </si>
  <si>
    <t>SAN JOSE / ESCAZU / SAN ANTONIO</t>
  </si>
  <si>
    <t>SAN JOSE / ESCAZU / SAN RAFAEL</t>
  </si>
  <si>
    <t>SAN JOSE / DESAMPARADOS / DESAMPARADOS</t>
  </si>
  <si>
    <t>SAN JOSE / DESAMPARADOS / SAN MIGUEL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</si>
  <si>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</si>
  <si>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</si>
  <si>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</si>
  <si>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</si>
  <si>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</si>
  <si>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DESAMPARADOS / SAN CRISTOBAL</t>
  </si>
  <si>
    <t>SAN JOSE / DESAMPARADOS / ROSARIO</t>
  </si>
  <si>
    <t>SAN JOSE / DESAMPARADOS / DAMAS</t>
  </si>
  <si>
    <t>SAN JOSE / DESAMPARADOS / SAN RAFAEL ABAJO</t>
  </si>
  <si>
    <t>SAN JOSE / DESAMPARADOS / GRAVILIAS</t>
  </si>
  <si>
    <t>SAN JOSE / DESAMPARADOS / LOS GUIDO</t>
  </si>
  <si>
    <t>SAN JOSE / PURISCAL / SANTIAGO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</si>
  <si>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</si>
  <si>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</si>
  <si>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</si>
  <si>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</si>
  <si>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</si>
  <si>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SAN JOSE / PURISCAL / DESAMPARADITOS</t>
  </si>
  <si>
    <t>SAN JOSE / PURISCAL / SAN ANTONIO</t>
  </si>
  <si>
    <t>SAN JOSE / PURISCAL / CHIRES</t>
  </si>
  <si>
    <t>SAN JOSE / TARRAZU / SAN MARCOS</t>
  </si>
  <si>
    <t>SAN JOSE / TARRAZU / SAN LORENZO</t>
  </si>
  <si>
    <t>SAN JOSE / TARRAZU / SAN CARLOS</t>
  </si>
  <si>
    <t>SAN JOSE / ASERRI / ASERRI</t>
  </si>
  <si>
    <t>SAN JOSE / ASERRI / TARBACA</t>
  </si>
  <si>
    <t>SAN JOSE / ASERRI / VUELTA DE JORCO</t>
  </si>
  <si>
    <t>SAN JOSE / ASERRI / SAN GABRIEL</t>
  </si>
  <si>
    <t>SAN JOSE / ASERRI / LEGUA</t>
  </si>
  <si>
    <t>SAN JOSE / ASERRI / MONTERREY</t>
  </si>
  <si>
    <t>SAN JOSE / ASERRI / SALITRILLOS</t>
  </si>
  <si>
    <t>SAN JOSE / MORA / COLON</t>
  </si>
  <si>
    <t>SAN JOSE / MORA / GUAYABO</t>
  </si>
  <si>
    <t>SAN JOSE / MORA / TABARCIA</t>
  </si>
  <si>
    <t xml:space="preserve">SAN JOSE / MORA / PIEDRAS NEGRAS </t>
  </si>
  <si>
    <t>SAN JOSE / MORA / PICAGRES</t>
  </si>
  <si>
    <t>SAN JOSE / MORA / JARIS</t>
  </si>
  <si>
    <t>SAN JOSE / MORA / QUITIRRISI</t>
  </si>
  <si>
    <t>SAN JOSE / GOICOECHEA / GUADALUPE</t>
  </si>
  <si>
    <t xml:space="preserve">SAN JOSE / GOICOECHEA / SAN FRANCISCO 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</si>
  <si>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</si>
  <si>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</si>
  <si>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</si>
  <si>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</si>
  <si>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GOICOECHEA / PURRAL</t>
  </si>
  <si>
    <t>SAN JOSE / SANTA ANA / SANTA ANA</t>
  </si>
  <si>
    <t>SAN JOSE / SANTA ANA / SALITRAL</t>
  </si>
  <si>
    <t>SAN JOSE / SANTA ANA / POZOS</t>
  </si>
  <si>
    <t>SAN JOSE / SANTA ANA / URUCA</t>
  </si>
  <si>
    <t>SAN JOSE / SANTA ANA / PIEDADES</t>
  </si>
  <si>
    <t>SAN JOSE / SANTA ANA / BRASIL</t>
  </si>
  <si>
    <t>SAN JOSE / ALAJUELITA / ALAJUELITA</t>
  </si>
  <si>
    <t>SAN JOSE / ALAJUELITA / SAN JOSECITO</t>
  </si>
  <si>
    <t>SAN JOSE / ALAJUELITA / SAN ANTONIO</t>
  </si>
  <si>
    <t>SAN JOSE / ALAJUELITA / CONCEPCION</t>
  </si>
  <si>
    <t>SAN JOSE / ALAJUELITA / SAN FELIPE</t>
  </si>
  <si>
    <t>SAN JOSE / VASQUEZ DE CORONADO / SAN ISIDRO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</si>
  <si>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</si>
  <si>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</si>
  <si>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</si>
  <si>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</si>
  <si>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SAN JOSE / ACOSTA / SAN IGNACIO</t>
  </si>
  <si>
    <t>SAN JOSE / ACOSTA / GUAITIL</t>
  </si>
  <si>
    <t>SAN JOSE / ACOSTA / PALMICHAL</t>
  </si>
  <si>
    <t>SAN JOSE / ACOSTA / CANGREJAL</t>
  </si>
  <si>
    <t>SAN JOSE / ACOSTA / SABANILLAS</t>
  </si>
  <si>
    <t xml:space="preserve">SAN JOSE / TIBAS / SAN JUAN  </t>
  </si>
  <si>
    <t xml:space="preserve">SAN JOSE / TIBAS / CINCO ESQUINAS </t>
  </si>
  <si>
    <t>SAN JOSE / TIBAS / ANSELMO LLORENTE</t>
  </si>
  <si>
    <t>SAN JOSE / TIBAS / LEON XIII</t>
  </si>
  <si>
    <t>SAN JOSE / TIBAS / COLIMA</t>
  </si>
  <si>
    <t>SAN JOSE / MORAVIA / SAN VICENTE</t>
  </si>
  <si>
    <t>SAN JOSE / MORAVIA / SAN JERONIMO</t>
  </si>
  <si>
    <t>SAN JOSE / MORAVIA / TRINIDAD</t>
  </si>
  <si>
    <t>SAN JOSE / MONTES DE OCA / SAN PEDRO</t>
  </si>
  <si>
    <t>SAN JOSE / MONTES DE OCA / SABANILLA</t>
  </si>
  <si>
    <t>SAN JOSE / MONTES DE OCA / MERCEDES</t>
  </si>
  <si>
    <t>SAN JOSE / MONTES DE OCA / SAN RAFAEL</t>
  </si>
  <si>
    <t>SAN JOSE / TURRUBARES / SAN PABLO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</si>
  <si>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</si>
  <si>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</si>
  <si>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</si>
  <si>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</si>
  <si>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</si>
  <si>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</si>
  <si>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</si>
  <si>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</si>
  <si>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</si>
  <si>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</si>
  <si>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SAN JOSE / CURRIDABAT / TIRRASES</t>
  </si>
  <si>
    <t>SAN JOSE / PEREZ ZELEDON / SAN ISIDRO DEL GENERAL</t>
  </si>
  <si>
    <t>SAN JOSE / PEREZ ZELEDON / GENERAL</t>
  </si>
  <si>
    <t>SAN JOSE / PEREZ ZELEDON / DANIEL FLORES</t>
  </si>
  <si>
    <t>SAN JOSE / PEREZ ZELEDON / RIVAS</t>
  </si>
  <si>
    <t>SAN JOSE / PEREZ ZELEDON / SAN PEDRO</t>
  </si>
  <si>
    <t>SAN JOSE / PEREZ ZELEDON / PLATANARES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</si>
  <si>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</si>
  <si>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</si>
  <si>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</si>
  <si>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</si>
  <si>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</si>
  <si>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</si>
  <si>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</si>
  <si>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</si>
  <si>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</si>
  <si>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</si>
  <si>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</si>
  <si>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</si>
  <si>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>ALAJUELA / ALAJUELA / ALAJUELA</t>
  </si>
  <si>
    <t>ALAJUELA / ALAJUELA / SAN JOSE</t>
  </si>
  <si>
    <t>ALAJUELA / ALAJUELA / CARRIZAL</t>
  </si>
  <si>
    <t>ALAJUELA / ALAJUELA / SAN ANTONIO</t>
  </si>
  <si>
    <t>ALAJUELA / ALAJUELA / GUACIMA</t>
  </si>
  <si>
    <t>ALAJUELA / ALAJUELA / SAN ISIDRO</t>
  </si>
  <si>
    <t>ALAJUELA / ALAJUELA / SABANILLA</t>
  </si>
  <si>
    <t>ALAJUELA / ALAJUELA / SAN RAFAEL</t>
  </si>
  <si>
    <t>ALAJUELA / ALAJUELA / RIO SEGUNDO</t>
  </si>
  <si>
    <t>ALAJUELA / ALAJUELA / DESAMPARADOS</t>
  </si>
  <si>
    <t>ALAJUELA / ALAJUELA / TURRUCARES</t>
  </si>
  <si>
    <t>ALAJUELA / ALAJUELA / TAMBOR</t>
  </si>
  <si>
    <t>ALAJUELA / ALAJUELA / GARITA</t>
  </si>
  <si>
    <t>ALAJUELA / ALAJUELA / SARAPIQUI</t>
  </si>
  <si>
    <t>ALAJUELA / SAN RAMON / SAN RAMON</t>
  </si>
  <si>
    <t>ALAJUELA / SAN RAMON / SANTIAGO</t>
  </si>
  <si>
    <t>ALAJUELA / SAN RAMON / SAN JUAN</t>
  </si>
  <si>
    <t xml:space="preserve">ALAJUELA / SAN RAMON / PIEDADES NORTE </t>
  </si>
  <si>
    <t>ALAJUELA / SAN RAMON / PIEDADES SUR</t>
  </si>
  <si>
    <t>ALAJUELA / SAN RAMON / SAN RAFAEL</t>
  </si>
  <si>
    <t>ALAJUELA / SAN RAMON / SAN ISIDRO</t>
  </si>
  <si>
    <t>ALAJUELA / SAN RAMON / ANGELES</t>
  </si>
  <si>
    <t>ALAJUELA / SAN RAMON / ALFARO</t>
  </si>
  <si>
    <t>ALAJUELA / SAN RAMON / VOLIO</t>
  </si>
  <si>
    <t>ALAJUELA / SAN RAMON / CONCEPCION</t>
  </si>
  <si>
    <t>ALAJUELA / SAN RAMON / ZAPOTAL</t>
  </si>
  <si>
    <t xml:space="preserve">ALAJUELA / SAN RAMON / PEÑAS BLANCAS </t>
  </si>
  <si>
    <t>ALAJUELA / SAN RAMON / SAN LORENZO</t>
  </si>
  <si>
    <t>ALAJUELA / GRECIA / GRECIA</t>
  </si>
  <si>
    <t>ALAJUELA / GRECIA / SAN ISIDRO</t>
  </si>
  <si>
    <t>ALAJUELA / GRECIA / SAN JOSE</t>
  </si>
  <si>
    <t>ALAJUELA / GRECIA / SAN ROQUE</t>
  </si>
  <si>
    <t>ALAJUELA / GRECIA / TACARES</t>
  </si>
  <si>
    <t>ALAJUELA / GRECIA / PUENTE DE PIEDRA</t>
  </si>
  <si>
    <t>ALAJUELA / GRECIA / BOLIVAR</t>
  </si>
  <si>
    <t>ALAJUELA / SAN MATEO / SAN MATEO</t>
  </si>
  <si>
    <t>ALAJUELA / SAN MATEO / DESMONTE</t>
  </si>
  <si>
    <t>ALAJUELA / SAN MATEO / JESUS MARIA</t>
  </si>
  <si>
    <t>ALAJUELA / SAN MATEO / LABRADOR</t>
  </si>
  <si>
    <t>ALAJUELA / ATENAS / ATENAS</t>
  </si>
  <si>
    <t>ALAJUELA / ATENAS / JESUS</t>
  </si>
  <si>
    <t>ALAJUELA / ATENAS / MERCEDES</t>
  </si>
  <si>
    <t>ALAJUELA / ATENAS / SAN ISIDRO</t>
  </si>
  <si>
    <t>ALAJUELA / ATENAS / CONCEPCION</t>
  </si>
  <si>
    <t>ALAJUELA / ATENAS / SAN JOSE</t>
  </si>
  <si>
    <t>ALAJUELA / ATENAS / SANTA EULALIA</t>
  </si>
  <si>
    <t>ALAJUELA / ATENAS / ESCOBAL</t>
  </si>
  <si>
    <t>ALAJUELA / NARANJO / NARANJO</t>
  </si>
  <si>
    <t>ALAJUELA / NARANJO / SAN MIGUEL</t>
  </si>
  <si>
    <t>ALAJUELA / NARANJO / SAN JOSE</t>
  </si>
  <si>
    <t>ALAJUELA / NARANJO / CIRRI SUR</t>
  </si>
  <si>
    <t>ALAJUELA / NARANJO / SAN JERONIMO</t>
  </si>
  <si>
    <t>ALAJUELA / NARANJO / SAN JUAN</t>
  </si>
  <si>
    <t>ALAJUELA / NARANJO / ROSARIO</t>
  </si>
  <si>
    <t>ALAJUELA / NARANJO / PALMITOS</t>
  </si>
  <si>
    <t>ALAJUELA / PALMARES / PALMARES</t>
  </si>
  <si>
    <t>ALAJUELA / PALMARES / ZARAGOZA</t>
  </si>
  <si>
    <t>ALAJUELA / PALMARES / BUENOS AIRES</t>
  </si>
  <si>
    <t>ALAJUELA / PALMARES / SANTIAGO</t>
  </si>
  <si>
    <t>ALAJUELA / PALMARES / CANDELARIA</t>
  </si>
  <si>
    <t>ALAJUELA / PALMARES / ESQUIPULAS</t>
  </si>
  <si>
    <t>ALAJUELA / PALMARES / LA GRANJA</t>
  </si>
  <si>
    <t>ALAJUELA / POAS / SAN PEDRO</t>
  </si>
  <si>
    <t>ALAJUELA / POAS / SAN JUAN</t>
  </si>
  <si>
    <t>ALAJUELA / POAS / SAN RAFAEL</t>
  </si>
  <si>
    <t>ALAJUELA / POAS / CARRILLOS</t>
  </si>
  <si>
    <t xml:space="preserve">ALAJUELA / POAS / SABANA REDONDA </t>
  </si>
  <si>
    <t>ALAJUELA / OROTINA / OROTINA</t>
  </si>
  <si>
    <t>ALAJUELA / OROTINA / EL MASTATE</t>
  </si>
  <si>
    <t xml:space="preserve">ALAJUELA / OROTINA / HACIENDA VIEJA </t>
  </si>
  <si>
    <t>ALAJUELA / OROTINA / COYOLAR</t>
  </si>
  <si>
    <t>ALAJUELA / OROTINA / LA CEIBA</t>
  </si>
  <si>
    <t>ALAJUELA / SAN CARLOS / QUESADA</t>
  </si>
  <si>
    <t>ALAJUELA / SAN CARLOS / FLORENCIA</t>
  </si>
  <si>
    <t>ALAJUELA / SAN CARLOS / BUENAVISTA</t>
  </si>
  <si>
    <t xml:space="preserve">ALAJUELA / SAN CARLOS / AGUAS ZARCAS </t>
  </si>
  <si>
    <t>ALAJUELA / SAN CARLOS / VENECIA</t>
  </si>
  <si>
    <t>ALAJUELA / SAN CARLOS / PITAL</t>
  </si>
  <si>
    <t>ALAJUELA / SAN CARLOS / FORTUNA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</si>
  <si>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</si>
  <si>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</si>
  <si>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</si>
  <si>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</si>
  <si>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</si>
  <si>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</si>
  <si>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ALAJUELA / ZARCERO / ZARCERO</t>
  </si>
  <si>
    <t>ALAJUELA / ZARCERO / LAGUNA</t>
  </si>
  <si>
    <t>ALAJUELA / ZARCERO / TAPESCO</t>
  </si>
  <si>
    <t>ALAJUELA / ZARCERO / GUADALUPE</t>
  </si>
  <si>
    <t>ALAJUELA / ZARCERO / PALMIRA</t>
  </si>
  <si>
    <t>ALAJUELA / ZARCERO / ZAPOTE</t>
  </si>
  <si>
    <t>ALAJUELA / ZARCERO / BRISAS</t>
  </si>
  <si>
    <t>ALAJUELA / SARCHI / SARCHI NORTE</t>
  </si>
  <si>
    <t>ALAJUELA / SARCHI / SARCHI SUR</t>
  </si>
  <si>
    <t>ALAJUELA / SARCHI / TORO AMARILLO</t>
  </si>
  <si>
    <t>ALAJUELA / SARCHI / SAN PEDRO</t>
  </si>
  <si>
    <t>ALAJUELA / SARCHI / RODRIGUEZ</t>
  </si>
  <si>
    <t>ALAJUELA / UPALA / UPALA</t>
  </si>
  <si>
    <t>ALAJUELA / UPALA / AGUAS CLARAS</t>
  </si>
  <si>
    <t>ALAJUELA / UPALA / SAN JOSE (PIZOTE)</t>
  </si>
  <si>
    <t>ALAJUELA / UPALA / BIJAGUA</t>
  </si>
  <si>
    <t>ALAJUELA / UPALA / DELICIAS</t>
  </si>
  <si>
    <t>ALAJUELA / UPALA / DOS RIOS</t>
  </si>
  <si>
    <t>ALAJUELA / UPALA / YOLILLAL</t>
  </si>
  <si>
    <t>ALAJUELA / UPALA / CANALETE</t>
  </si>
  <si>
    <t>ALAJUELA / LOS CHILES / LOS CHILES</t>
  </si>
  <si>
    <t>ALAJUELA / LOS CHILES / CAÑO NEGRO</t>
  </si>
  <si>
    <t>ALAJUELA / LOS CHILES / EL AMPARO</t>
  </si>
  <si>
    <t>ALAJUELA / LOS CHILES / SAN JORGE</t>
  </si>
  <si>
    <t>ALAJUELA / GUATUSO / SAN RAFAEL</t>
  </si>
  <si>
    <t>ALAJUELA / GUATUSO / BUENAVISTA</t>
  </si>
  <si>
    <t>ALAJUELA / GUATUSO / COTE</t>
  </si>
  <si>
    <t>ALAJUELA / GUATUSO / KATIRA</t>
  </si>
  <si>
    <t>ALAJUELA / RIO CUARTO / RIO CUARTO</t>
  </si>
  <si>
    <t>ALAJUELA / RIO CUARTO / SANTA RITA</t>
  </si>
  <si>
    <t>ALAJUELA / RIO CUARTO / SANTA ISABEL</t>
  </si>
  <si>
    <t>CARTAGO / CARTAGO / ORIENTAL</t>
  </si>
  <si>
    <t>CARTAGO / CARTAGO / OCCIDENTAL</t>
  </si>
  <si>
    <t>CARTAGO / CARTAGO / CARMEN</t>
  </si>
  <si>
    <t>CARTAGO / CARTAGO / SAN NICOLAS</t>
  </si>
  <si>
    <t>CARTAGO / CARTAGO / AGUACALIENTE (SAN FRANCISCO)</t>
  </si>
  <si>
    <t>CARTAGO / CARTAGO / GUADALUPE (ARENILLA)</t>
  </si>
  <si>
    <t>CARTAGO / CARTAGO / CORRALILLO</t>
  </si>
  <si>
    <t>CARTAGO / CARTAGO / TIERRA BLANCA</t>
  </si>
  <si>
    <t xml:space="preserve">CARTAGO / CARTAGO / DULCE NOMBRE  </t>
  </si>
  <si>
    <t>CARTAGO / CARTAGO / LLANO GRANDE</t>
  </si>
  <si>
    <t>CARTAGO / CARTAGO / QUEBRADILLA</t>
  </si>
  <si>
    <t>CARTAGO / PARAISO / PARAISO</t>
  </si>
  <si>
    <t>CARTAGO / PARAISO / SANTIAGO</t>
  </si>
  <si>
    <t>CARTAGO / PARAISO / OROSI</t>
  </si>
  <si>
    <t>CARTAGO / PARAISO / CACHI</t>
  </si>
  <si>
    <t>CARTAGO / PARAISO / LLANOS DE SANTA LUCIA</t>
  </si>
  <si>
    <t>CARTAGO / PARAISO / BIRRISITO</t>
  </si>
  <si>
    <t>CARTAGO / LA UNION / TRES RIOS</t>
  </si>
  <si>
    <t>CARTAGO / LA UNION / SAN DIEGO</t>
  </si>
  <si>
    <t>CARTAGO / LA UNION / SAN JUAN</t>
  </si>
  <si>
    <t>CARTAGO / LA UNION / SAN RAFAEL</t>
  </si>
  <si>
    <t>CARTAGO / LA UNION / CONCEPCION</t>
  </si>
  <si>
    <t xml:space="preserve">CARTAGO / LA UNION / DULCE NOMBRE  </t>
  </si>
  <si>
    <t>CARTAGO / LA UNION / SAN RAMON</t>
  </si>
  <si>
    <t>CARTAGO / LA UNION / RIO AZUL</t>
  </si>
  <si>
    <t>CARTAGO / JIMENEZ / JUAN VIÑAS</t>
  </si>
  <si>
    <t>CARTAGO / JIMENEZ / TUCURRIQUE</t>
  </si>
  <si>
    <t>CARTAGO / JIMENEZ / PEJIBAYE</t>
  </si>
  <si>
    <t>CARTAGO / JIMENEZ / LA VICTORIA</t>
  </si>
  <si>
    <t>CARTAGO / TURRIALBA / TURRIALBA</t>
  </si>
  <si>
    <t>CARTAGO / TURRIALBA / LA SUIZA</t>
  </si>
  <si>
    <t>CARTAGO / TURRIALBA / PERALTA</t>
  </si>
  <si>
    <t>CARTAGO / TURRIALBA / SANTA CRUZ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</si>
  <si>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</si>
  <si>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</si>
  <si>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</si>
  <si>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</si>
  <si>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</si>
  <si>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</si>
  <si>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</si>
  <si>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CARTAGO / TURRIALBA / EL CHIRRIPO</t>
  </si>
  <si>
    <t>CARTAGO / ALVARADO / PACAYAS</t>
  </si>
  <si>
    <t>CARTAGO / ALVARADO / CERVANTES</t>
  </si>
  <si>
    <t>CARTAGO / ALVARADO / CAPELLADES</t>
  </si>
  <si>
    <t>CARTAGO / OREAMUNO / SAN RAFAEL</t>
  </si>
  <si>
    <t>CARTAGO / OREAMUNO / COT</t>
  </si>
  <si>
    <t>CARTAGO / OREAMUNO / POTRERO CERRADO</t>
  </si>
  <si>
    <t>CARTAGO / OREAMUNO / CIPRESES</t>
  </si>
  <si>
    <t>CARTAGO / OREAMUNO / SANTA ROSA</t>
  </si>
  <si>
    <t>CARTAGO / EL GUARCO / TEJAR</t>
  </si>
  <si>
    <t>CARTAGO / EL GUARCO / SAN ISIDRO</t>
  </si>
  <si>
    <t>CARTAGO / EL GUARCO / TOBOSI</t>
  </si>
  <si>
    <t>CARTAGO / EL GUARCO / PATIO DE AGUA</t>
  </si>
  <si>
    <t>HEREDIA / HEREDIA / HEREDIA</t>
  </si>
  <si>
    <t>HEREDIA / HEREDIA / MERCEDES</t>
  </si>
  <si>
    <t>HEREDIA / HEREDIA / SAN FRANCISCO</t>
  </si>
  <si>
    <t>HEREDIA / HEREDIA / ULLOA</t>
  </si>
  <si>
    <t>HEREDIA / HEREDIA / VARABLANCA</t>
  </si>
  <si>
    <t>HEREDIA / BARVA / BARVA</t>
  </si>
  <si>
    <t>HEREDIA / BARVA / SAN PEDRO</t>
  </si>
  <si>
    <t>HEREDIA / BARVA / SAN PABLO</t>
  </si>
  <si>
    <t>HEREDIA / BARVA / SAN ROQUE</t>
  </si>
  <si>
    <t>HEREDIA / BARVA / SANTA LUCIA</t>
  </si>
  <si>
    <t>HEREDIA / BARVA / SAN JOSE DE LA MONTAÑA</t>
  </si>
  <si>
    <t>HEREDIA / BARVA / PUENTE SALAS</t>
  </si>
  <si>
    <t>HEREDIA / SANTO DOMINGO / SANTO DOMINGO</t>
  </si>
  <si>
    <t>HEREDIA / SANTO DOMINGO / SAN VICENTE</t>
  </si>
  <si>
    <t>HEREDIA / SANTO DOMINGO / SAN MIGUEL</t>
  </si>
  <si>
    <t>HEREDIA / SANTO DOMINGO / PARACITO</t>
  </si>
  <si>
    <t>HEREDIA / SANTO DOMINGO / SANTO TOMAS</t>
  </si>
  <si>
    <t>HEREDIA / SANTO DOMINGO / SANTA ROSA</t>
  </si>
  <si>
    <t>HEREDIA / SANTO DOMINGO / TURES</t>
  </si>
  <si>
    <t>HEREDIA / SANTO DOMINGO / PARA</t>
  </si>
  <si>
    <t>HEREDIA / SANTA BARBARA / SANTA BARBARA</t>
  </si>
  <si>
    <t>HEREDIA / SANTA BARBARA / SAN PEDRO</t>
  </si>
  <si>
    <t>HEREDIA / SANTA BARBARA / SAN JUAN</t>
  </si>
  <si>
    <t>HEREDIA / SANTA BARBARA / JESUS</t>
  </si>
  <si>
    <t>HEREDIA / SANTA BARBARA / SANTO DOMINGO</t>
  </si>
  <si>
    <t>HEREDIA / SANTA BARBARA / PURABA</t>
  </si>
  <si>
    <t>HEREDIA / SAN RAFAEL / SAN RAFAEL</t>
  </si>
  <si>
    <t>HEREDIA / SAN RAFAEL / SAN JOSECITO</t>
  </si>
  <si>
    <t>HEREDIA / SAN RAFAEL / SANTIAGO</t>
  </si>
  <si>
    <t>HEREDIA / SAN RAFAEL / ANGELES</t>
  </si>
  <si>
    <t>HEREDIA / SAN RAFAEL / CONCEPCION</t>
  </si>
  <si>
    <t>HEREDIA / SAN ISIDRO / SAN ISIDRO</t>
  </si>
  <si>
    <t>HEREDIA / SAN ISIDRO / SAN JOSE</t>
  </si>
  <si>
    <t>HEREDIA / SAN ISIDRO / CONCEPCION</t>
  </si>
  <si>
    <t>HEREDIA / SAN ISIDRO / SAN FRANCISCO</t>
  </si>
  <si>
    <t>HEREDIA / BELEN / SAN ANTONIO</t>
  </si>
  <si>
    <t>HEREDIA / BELEN / RIBERA</t>
  </si>
  <si>
    <t>HEREDIA / BELEN / ASUNCION</t>
  </si>
  <si>
    <t>HEREDIA / FLORES / SAN JOAQUIN</t>
  </si>
  <si>
    <t>HEREDIA / FLORES / BARRANTES</t>
  </si>
  <si>
    <t>HEREDIA / FLORES / LLORENTE</t>
  </si>
  <si>
    <t>HEREDIA / SAN PABLO / SAN PABLO</t>
  </si>
  <si>
    <t>HEREDIA / SAN PABLO / RINCO DE SABANILLA</t>
  </si>
  <si>
    <t>HEREDIA / SARAPIQUI / PUERTO VIEJO</t>
  </si>
  <si>
    <t>HEREDIA / SARAPIQUI / LA VIRGEN</t>
  </si>
  <si>
    <t>HEREDIA / SARAPIQUI / HORQUETAS</t>
  </si>
  <si>
    <t>HEREDIA / SARAPIQUI / LLANURAS DEL GASPAR</t>
  </si>
  <si>
    <t>HEREDIA / SARAPIQUI / CUREÑA</t>
  </si>
  <si>
    <t>GUANACASTE / LIBERIA / LIBERIA</t>
  </si>
  <si>
    <t>GUANACASTE / LIBERIA / CAÑAS DULCES</t>
  </si>
  <si>
    <t>GUANACASTE / LIBERIA / MAYORGA</t>
  </si>
  <si>
    <t>GUANACASTE / LIBERIA / NACASCOLO</t>
  </si>
  <si>
    <t>GUANACASTE / LIBERIA / CURUBANDE</t>
  </si>
  <si>
    <t>GUANACASTE / NICOYA / NICOYA</t>
  </si>
  <si>
    <t>GUANACASTE / NICOYA / MANSION</t>
  </si>
  <si>
    <t>GUANACASTE / NICOYA / SAN ANTONIO</t>
  </si>
  <si>
    <t xml:space="preserve">GUANACASTE / NICOYA / QUEBRADA HONDA </t>
  </si>
  <si>
    <t>GUANACASTE / NICOYA / SAMARA</t>
  </si>
  <si>
    <t>GUANACASTE / NICOYA / NOSARA</t>
  </si>
  <si>
    <t>GUANACASTE / NICOYA / BELEN DE NOSARITA</t>
  </si>
  <si>
    <t>GUANACASTE / SANTA CRUZ / SANTA CRUZ</t>
  </si>
  <si>
    <t>GUANACASTE / SANTA CRUZ / BOLSON</t>
  </si>
  <si>
    <t>GUANACASTE / SANTA CRUZ / VEINTISIETE DE ABRIL</t>
  </si>
  <si>
    <t>GUANACASTE / SANTA CRUZ / TEMPATE</t>
  </si>
  <si>
    <t>GUANACASTE / SANTA CRUZ / CARTAGENA</t>
  </si>
  <si>
    <t>GUANACASTE / SANTA CRUZ / CUAJINIQUIL</t>
  </si>
  <si>
    <t>GUANACASTE / SANTA CRUZ / DIRIA</t>
  </si>
  <si>
    <t>GUANACASTE / SANTA CRUZ / CABO VELAS</t>
  </si>
  <si>
    <t>GUANACASTE / SANTA CRUZ / TAMARINDO</t>
  </si>
  <si>
    <t>GUANACASTE / BAGACES / BAGACES</t>
  </si>
  <si>
    <t>GUANACASTE / BAGACES / FORTUNA</t>
  </si>
  <si>
    <t>GUANACASTE / BAGACES / MOGOTE</t>
  </si>
  <si>
    <t>GUANACASTE / BAGACES / RIO NARANJO</t>
  </si>
  <si>
    <t>GUANACASTE / CARRILLO / FILADELFIA</t>
  </si>
  <si>
    <t>GUANACASTE / CARRILLO / PALMIRA</t>
  </si>
  <si>
    <t>GUANACASTE / CARRILLO / SARDINAL</t>
  </si>
  <si>
    <t>GUANACASTE / CARRILLO / BELEN</t>
  </si>
  <si>
    <t>GUANACASTE / CAÑAS / CAÑAS</t>
  </si>
  <si>
    <t>GUANACASTE / CAÑAS / PALMIRA</t>
  </si>
  <si>
    <t>GUANACASTE / CAÑAS / SAN MIGUEL</t>
  </si>
  <si>
    <t>GUANACASTE / CAÑAS / BEBEDERO</t>
  </si>
  <si>
    <t>GUANACASTE / CAÑAS / POROZAL</t>
  </si>
  <si>
    <t>GUANACASTE / ABANGARES / LAS JUNTAS</t>
  </si>
  <si>
    <t>GUANACASTE / ABANGARES / SIERRA</t>
  </si>
  <si>
    <t>GUANACASTE / ABANGARES / SAN JUAN</t>
  </si>
  <si>
    <t>GUANACASTE / ABANGARES / COLORADO</t>
  </si>
  <si>
    <t>GUANACASTE / TILARAN / TILARAN</t>
  </si>
  <si>
    <t xml:space="preserve">GUANACASTE / TILARAN / QUEBRADA GRANDE </t>
  </si>
  <si>
    <t>GUANACASTE / TILARAN / TRONADORA</t>
  </si>
  <si>
    <t>GUANACASTE / TILARAN / SANTA ROSA</t>
  </si>
  <si>
    <t>GUANACASTE / TILARAN / LIBANO</t>
  </si>
  <si>
    <t xml:space="preserve">GUANACASTE / TILARAN / TIERRAS MORENAS </t>
  </si>
  <si>
    <t>GUANACASTE / TILARAN / ARENAL</t>
  </si>
  <si>
    <t>GUANACASTE / TILARAN / CABECERAS</t>
  </si>
  <si>
    <t>GUANACASTE / NANDAYURE / CARMONA</t>
  </si>
  <si>
    <t>GUANACASTE / NANDAYURE / SANTA RITA</t>
  </si>
  <si>
    <t>GUANACASTE / NANDAYURE / ZAPOTAL</t>
  </si>
  <si>
    <t>GUANACASTE / NANDAYURE / SAN PABLO</t>
  </si>
  <si>
    <t>GUANACASTE / NANDAYURE / PORVENIR</t>
  </si>
  <si>
    <t>GUANACASTE / NANDAYURE / BEJUCO</t>
  </si>
  <si>
    <t>GUANACASTE / LA CRUZ / LA CRUZ</t>
  </si>
  <si>
    <t>GUANACASTE / LA CRUZ / SANTA CECILIA</t>
  </si>
  <si>
    <t>GUANACASTE / LA CRUZ / LA GARITA</t>
  </si>
  <si>
    <t>GUANACASTE / LA CRUZ / SANTA ELENA</t>
  </si>
  <si>
    <t>GUANACASTE / HOJANCHA / HOJANCHA</t>
  </si>
  <si>
    <t>GUANACASTE / HOJANCHA / MONTE ROMO</t>
  </si>
  <si>
    <t xml:space="preserve">GUANACASTE / HOJANCHA / PUERTO CARRILLO </t>
  </si>
  <si>
    <t>GUANACASTE / HOJANCHA / HUACAS</t>
  </si>
  <si>
    <t>GUANACASTE / HOJANCHA / MATAMBU</t>
  </si>
  <si>
    <t>PUNTARENAS / PUNTARENAS / PUNTARENAS</t>
  </si>
  <si>
    <t>PUNTARENAS / PUNTARENAS / PITAHAYA</t>
  </si>
  <si>
    <t>PUNTARENAS / PUNTARENAS / CHOMES</t>
  </si>
  <si>
    <t>PUNTARENAS / PUNTARENAS / LEPANTO</t>
  </si>
  <si>
    <t>PUNTARENAS / PUNTARENAS / PAQUERA</t>
  </si>
  <si>
    <t>PUNTARENAS / PUNTARENAS / MANZANILLO</t>
  </si>
  <si>
    <t>PUNTARENAS / PUNTARENAS / GUACIMAL</t>
  </si>
  <si>
    <t>PUNTARENAS / PUNTARENAS / BARRANCA</t>
  </si>
  <si>
    <t>PUNTARENAS / PUNTARENAS / ISLA DEL COCO</t>
  </si>
  <si>
    <t>PUNTARENAS / PUNTARENAS / COBANO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</si>
  <si>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</si>
  <si>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</si>
  <si>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</si>
  <si>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</si>
  <si>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</si>
  <si>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PUNTARENAS / ESPARZA / ESPIRITU SANTO</t>
  </si>
  <si>
    <t>PUNTARENAS / ESPARZA / SAN JUAN GRANDE</t>
  </si>
  <si>
    <t>PUNTARENAS / ESPARZA / MACACONA</t>
  </si>
  <si>
    <t>PUNTARENAS / ESPARZA / SAN RAFAEL</t>
  </si>
  <si>
    <t>PUNTARENAS / ESPARZA / SAN JERONIMO</t>
  </si>
  <si>
    <t>PUNTARENAS / ESPARZA / CALDERA</t>
  </si>
  <si>
    <t>PUNTARENAS / BUENOS AIRES / BUENOS AIRES</t>
  </si>
  <si>
    <t>PUNTARENAS / BUENOS AIRES / VOLCAN</t>
  </si>
  <si>
    <t>PUNTARENAS / BUENOS AIRES / POTRERO GRANDE</t>
  </si>
  <si>
    <t>PUNTARENAS / BUENOS AIRES / BORUCA</t>
  </si>
  <si>
    <t>PUNTARENAS / BUENOS AIRES / PILAS</t>
  </si>
  <si>
    <t>PUNTARENAS / BUENOS AIRES / COLINAS</t>
  </si>
  <si>
    <t>PUNTARENAS / BUENOS AIRES / CHANGUENA</t>
  </si>
  <si>
    <t>PUNTARENAS / BUENOS AIRES / BIOLLEY</t>
  </si>
  <si>
    <t>PUNTARENAS / BUENOS AIRES / BRUNKA</t>
  </si>
  <si>
    <t>PUNTARENAS / MONTES DE ORO / MIRAMAR</t>
  </si>
  <si>
    <t>PUNTARENAS / MONTES DE ORO / UNION</t>
  </si>
  <si>
    <t>PUNTARENAS / MONTES DE ORO / SAN ISIDRO</t>
  </si>
  <si>
    <t>PUNTARENAS / OSA / PUERTO CORTES</t>
  </si>
  <si>
    <t>PUNTARENAS / OSA / PALMAR</t>
  </si>
  <si>
    <t>PUNTARENAS / OSA / SIERPE</t>
  </si>
  <si>
    <t>PUNTARENAS / OSA / BAHIA BALLENA</t>
  </si>
  <si>
    <t>PUNTARENAS / OSA / PIEDRAS BLANCAS</t>
  </si>
  <si>
    <t>PUNTARENAS / OSA / BAHIA DRAKE</t>
  </si>
  <si>
    <t>PUNTARENAS / AGUIRRE / QUEPOS</t>
  </si>
  <si>
    <t>PUNTARENAS / AGUIRRE / SAVEGRE</t>
  </si>
  <si>
    <t>PUNTARENAS / AGUIRRE / NARANJITO</t>
  </si>
  <si>
    <t>PUNTARENAS / GOLFITO / GOLFITO</t>
  </si>
  <si>
    <t>PUNTARENAS / GOLFITO / GUAYCARA</t>
  </si>
  <si>
    <t>PUNTARENAS / GOLFITO / PAVON</t>
  </si>
  <si>
    <t>PUNTARENAS / COTO BRUS / SAN VITO</t>
  </si>
  <si>
    <t>PUNTARENAS / COTO BRUS / SABALITO</t>
  </si>
  <si>
    <t>PUNTARENAS / COTO BRUS / AGUABUENA</t>
  </si>
  <si>
    <t>PUNTARENAS / COTO BRUS / LIMONCITO</t>
  </si>
  <si>
    <t>PUNTARENAS / COTO BRUS / PITTIER</t>
  </si>
  <si>
    <t>PUNTARENAS / COTO BRUS / GUTIERREZ BROWN</t>
  </si>
  <si>
    <t>PUNTARENAS / PARRITA / PARRITA</t>
  </si>
  <si>
    <t>PUNTARENAS / CORREDORES / CORREDOR</t>
  </si>
  <si>
    <t>PUNTARENAS / CORREDORES / LA CUESTA</t>
  </si>
  <si>
    <t>PUNTARENAS / CORREDORES / CANOAS</t>
  </si>
  <si>
    <t>PUNTARENAS / CORREDORES / LAUREL</t>
  </si>
  <si>
    <t>PUNTARENAS / GARABITO / JACO</t>
  </si>
  <si>
    <t>PUNTARENAS / GARABITO / TARCOLES</t>
  </si>
  <si>
    <t>PUNTARENAS / GARABITO / LAGUNILLAS</t>
  </si>
  <si>
    <t>PUNTARENAS / MONTEVERDE / MONTEVERDE</t>
  </si>
  <si>
    <t>PUNTARENAS / PUERTO JIMENEZ / PUERTO JIMENEZ</t>
  </si>
  <si>
    <t>LIMON / LIMON / LIMON</t>
  </si>
  <si>
    <t>LIMON / LIMON / VALLE LA ESTRELLA</t>
  </si>
  <si>
    <t>LIMON / LIMON / RIO BLANCO</t>
  </si>
  <si>
    <t>LIMON / LIMON / MATAMA</t>
  </si>
  <si>
    <t>LIMON / POCOCI / GUAPILES</t>
  </si>
  <si>
    <t>LIMON / POCOCI / JIMENEZ</t>
  </si>
  <si>
    <t>LIMON / POCOCI / RITA</t>
  </si>
  <si>
    <t>LIMON / POCOCI / ROXANA</t>
  </si>
  <si>
    <t>LIMON / POCOCI / CARIARI</t>
  </si>
  <si>
    <t>LIMON / POCOCI / COLORADO</t>
  </si>
  <si>
    <t>LIMON / POCOCI / LA COLONIA</t>
  </si>
  <si>
    <t>LIMON / SIQUIRRES / SIQUIRRES</t>
  </si>
  <si>
    <t>LIMON / SIQUIRRES / PACUARITO</t>
  </si>
  <si>
    <t>LIMON / SIQUIRRES / FLORIDA</t>
  </si>
  <si>
    <t>LIMON / SIQUIRRES / GERMANIA</t>
  </si>
  <si>
    <t>LIMON / SIQUIRRES / CAIRO</t>
  </si>
  <si>
    <t>LIMON / SIQUIRRES / ALEGRIA</t>
  </si>
  <si>
    <t>LIMON / SIQUIRRES / REVENTAZON</t>
  </si>
  <si>
    <t>LIMON / TALAMANCA / BRATSI</t>
  </si>
  <si>
    <t>LIMON / TALAMANCA / SIXAOLA</t>
  </si>
  <si>
    <t>LIMON / TALAMANCA / CAHUITA</t>
  </si>
  <si>
    <t>LIMON / TALAMANCA / TELIRE</t>
  </si>
  <si>
    <t>LIMON / MATINA / MATINA</t>
  </si>
  <si>
    <t>LIMON / MATINA / BATAN</t>
  </si>
  <si>
    <t>LIMON / MATINA / CARRANDI</t>
  </si>
  <si>
    <t>LIMON / GUACIMO / GUACIMO</t>
  </si>
  <si>
    <t>LIMON / GUACIMO / MERCEDES</t>
  </si>
  <si>
    <t>LIMON / GUACIMO / POCORA</t>
  </si>
  <si>
    <t>LIMON / GUACIMO / RIO JIMENEZ</t>
  </si>
  <si>
    <t>LIMON / GUACIMO / DUACARI</t>
  </si>
  <si>
    <t>CODIGO</t>
  </si>
  <si>
    <t>NOMBRE</t>
  </si>
  <si>
    <t>CODINS</t>
  </si>
  <si>
    <t>REGION</t>
  </si>
  <si>
    <t>CIRCUITO</t>
  </si>
  <si>
    <t>PR</t>
  </si>
  <si>
    <t>CAN</t>
  </si>
  <si>
    <t>DIS</t>
  </si>
  <si>
    <t>PR/CA/DI</t>
  </si>
  <si>
    <t>UBICACION</t>
  </si>
  <si>
    <t>PROVINCIA</t>
  </si>
  <si>
    <t>CANTON</t>
  </si>
  <si>
    <t>DISTRITO</t>
  </si>
  <si>
    <t>POBLADO</t>
  </si>
  <si>
    <t>DEPENDENCIA</t>
  </si>
  <si>
    <t>TELEFONO1</t>
  </si>
  <si>
    <t>TELEFONO2</t>
  </si>
  <si>
    <t>DIRECTOR</t>
  </si>
  <si>
    <t>TELEFONO3</t>
  </si>
  <si>
    <t>SUPERVISOR</t>
  </si>
  <si>
    <t>TELEFONO4</t>
  </si>
  <si>
    <t>0000</t>
  </si>
  <si>
    <t>ACADEMIA DE LA TECNOLOGIA MODERNA</t>
  </si>
  <si>
    <t>00451</t>
  </si>
  <si>
    <t>00004</t>
  </si>
  <si>
    <t>SAINT JUDE SCHOOL</t>
  </si>
  <si>
    <t>SAN JOSE OESTE</t>
  </si>
  <si>
    <t>04</t>
  </si>
  <si>
    <t>1</t>
  </si>
  <si>
    <t>09</t>
  </si>
  <si>
    <t>03</t>
  </si>
  <si>
    <t>SAN JOSE</t>
  </si>
  <si>
    <t>SANTA ANA</t>
  </si>
  <si>
    <t>POZOS</t>
  </si>
  <si>
    <t>LAGOS LINDORA</t>
  </si>
  <si>
    <t>PRIVADA</t>
  </si>
  <si>
    <t>22036474</t>
  </si>
  <si>
    <t>22821609</t>
  </si>
  <si>
    <t>MARY JO GILL</t>
  </si>
  <si>
    <t>JESUS ALONSO JIMENEZ DIAZ</t>
  </si>
  <si>
    <t>25821525</t>
  </si>
  <si>
    <t>ACADEMIA TEOCALI</t>
  </si>
  <si>
    <t>00224</t>
  </si>
  <si>
    <t>00008</t>
  </si>
  <si>
    <t>SAGRADO CORAZON</t>
  </si>
  <si>
    <t>SAN JOSE CENTRAL</t>
  </si>
  <si>
    <t>02</t>
  </si>
  <si>
    <t>01</t>
  </si>
  <si>
    <t>CATEDRAL</t>
  </si>
  <si>
    <t>FRANCISCO PERALTA</t>
  </si>
  <si>
    <t>22250029</t>
  </si>
  <si>
    <t>22831839</t>
  </si>
  <si>
    <t>SOR YENI RAMIREZ MOLINA</t>
  </si>
  <si>
    <t>DANIEL ESPINOZA VALVERDE</t>
  </si>
  <si>
    <t>24591100 Ext.45722</t>
  </si>
  <si>
    <t>ADVENTISTA DE COSTA RICA</t>
  </si>
  <si>
    <t>00027</t>
  </si>
  <si>
    <t>00009</t>
  </si>
  <si>
    <t>SEMINARIO</t>
  </si>
  <si>
    <t>NACIONES UNIDAS</t>
  </si>
  <si>
    <t>40021406</t>
  </si>
  <si>
    <t>-</t>
  </si>
  <si>
    <t>MARCO ANTONIO NARANJO SANCHEZ</t>
  </si>
  <si>
    <t>22227080</t>
  </si>
  <si>
    <t>ADVENTISTA DE LIMON</t>
  </si>
  <si>
    <t>00364</t>
  </si>
  <si>
    <t>00013</t>
  </si>
  <si>
    <t>SALESIANO DON BOSCO</t>
  </si>
  <si>
    <t>05</t>
  </si>
  <si>
    <t>ZAPOTE</t>
  </si>
  <si>
    <t>25285600</t>
  </si>
  <si>
    <t>22246205</t>
  </si>
  <si>
    <t>LAURENS TORRES ARTAVIA</t>
  </si>
  <si>
    <t>MARIBEL CAMBRONERO AGUILAR</t>
  </si>
  <si>
    <t>22271729</t>
  </si>
  <si>
    <t>ADVENTISTA DE MONTEVERDE</t>
  </si>
  <si>
    <t>01130</t>
  </si>
  <si>
    <t>00018</t>
  </si>
  <si>
    <t>INSTITUTO DR. JAIM WEIZMAN</t>
  </si>
  <si>
    <t>08</t>
  </si>
  <si>
    <t>MATA REDONDA</t>
  </si>
  <si>
    <t>BARRIO HOLANDA</t>
  </si>
  <si>
    <t>22201050</t>
  </si>
  <si>
    <t>22917871</t>
  </si>
  <si>
    <t>KATIA GABRIELA ALFARO ZUÑIGA</t>
  </si>
  <si>
    <t>ERICK VILLALOBOS SALAZAR</t>
  </si>
  <si>
    <t>22901136</t>
  </si>
  <si>
    <t>ADVENTISTA PASO CANOAS</t>
  </si>
  <si>
    <t>00971</t>
  </si>
  <si>
    <t>00019</t>
  </si>
  <si>
    <t>COLEGIO LA SALLE</t>
  </si>
  <si>
    <t>SABANA SUR</t>
  </si>
  <si>
    <t>22911633</t>
  </si>
  <si>
    <t>22911634</t>
  </si>
  <si>
    <t>JULIO CESAR ALVAREZ GUTIERREZ</t>
  </si>
  <si>
    <t>AMERICAN INTERNACIONAL SCHOOL</t>
  </si>
  <si>
    <t>00231</t>
  </si>
  <si>
    <t>00020</t>
  </si>
  <si>
    <t>LOS ANGELES</t>
  </si>
  <si>
    <t>LAS AMERICAS</t>
  </si>
  <si>
    <t>22320122</t>
  </si>
  <si>
    <t>40700122</t>
  </si>
  <si>
    <t>ALEXIS PAEZ OVARES</t>
  </si>
  <si>
    <t>22901167</t>
  </si>
  <si>
    <t>AMERICANA SAN PATRICIO</t>
  </si>
  <si>
    <t>01038</t>
  </si>
  <si>
    <t>00021</t>
  </si>
  <si>
    <t>YORKIN</t>
  </si>
  <si>
    <t>18</t>
  </si>
  <si>
    <t>CURRIDABAT</t>
  </si>
  <si>
    <t>SANCHEZ</t>
  </si>
  <si>
    <t>LOMAS AYARCO SUR</t>
  </si>
  <si>
    <t>40008900</t>
  </si>
  <si>
    <t>EDGARDO PIEDRA GARITA</t>
  </si>
  <si>
    <t>ELIZABETH ELIZONDO RODRIGUEZ</t>
  </si>
  <si>
    <t>83097774</t>
  </si>
  <si>
    <t>AMIGOS DE MONTEVERDE</t>
  </si>
  <si>
    <t>00640</t>
  </si>
  <si>
    <t>00024</t>
  </si>
  <si>
    <t>BRITANICO DE COSTA RICA</t>
  </si>
  <si>
    <t>PAVAS</t>
  </si>
  <si>
    <t>SANTA CATALINA</t>
  </si>
  <si>
    <t>22200131</t>
  </si>
  <si>
    <t>22327833</t>
  </si>
  <si>
    <t>DAVID JONATHON BERRIDGE</t>
  </si>
  <si>
    <t>SUSAN RAQUEL VINDAS MADRIGAL</t>
  </si>
  <si>
    <t>22914901</t>
  </si>
  <si>
    <t>ANGEL HIGH SCHOOL</t>
  </si>
  <si>
    <t>00428</t>
  </si>
  <si>
    <t>00025</t>
  </si>
  <si>
    <t>COLEGIO HUMBOLDT</t>
  </si>
  <si>
    <t>ROHRMOSER</t>
  </si>
  <si>
    <t>22321455</t>
  </si>
  <si>
    <t>ANA PATRICIA ARROYO UMAÑA</t>
  </si>
  <si>
    <t>60529515</t>
  </si>
  <si>
    <t>22914842</t>
  </si>
  <si>
    <t>ARANDU SCHOOL</t>
  </si>
  <si>
    <t>01060</t>
  </si>
  <si>
    <t>10</t>
  </si>
  <si>
    <t>HATILLO</t>
  </si>
  <si>
    <t>HATILLO 1</t>
  </si>
  <si>
    <t>22543555</t>
  </si>
  <si>
    <t>XENIA GAMBOA MORA</t>
  </si>
  <si>
    <t>85788608</t>
  </si>
  <si>
    <t>LAYMAN RODRIGUEZ UMAÑA</t>
  </si>
  <si>
    <t>ATLANTIC COLLEGE</t>
  </si>
  <si>
    <t>00406</t>
  </si>
  <si>
    <t>00032</t>
  </si>
  <si>
    <t>COUNTRY DAY SCHOOL</t>
  </si>
  <si>
    <t>ALAJUELA</t>
  </si>
  <si>
    <t>2</t>
  </si>
  <si>
    <t>SAN RAFAEL</t>
  </si>
  <si>
    <t>HACIENDA ESPINAL</t>
  </si>
  <si>
    <t>22890919</t>
  </si>
  <si>
    <t>22282076</t>
  </si>
  <si>
    <t>JOHN WILLIAM YOUNG</t>
  </si>
  <si>
    <t>LIZ KELLEN ACOSTA ARAYA</t>
  </si>
  <si>
    <t>24302406</t>
  </si>
  <si>
    <t>BERKELEY ACADEMY</t>
  </si>
  <si>
    <t>00862</t>
  </si>
  <si>
    <t>00033</t>
  </si>
  <si>
    <t>NUESTRA SEÑORA DEL PILAR</t>
  </si>
  <si>
    <t>ESCAZU</t>
  </si>
  <si>
    <t>22898889</t>
  </si>
  <si>
    <t>SILVIA ULATE OVIEDO</t>
  </si>
  <si>
    <t>JENNY VALVERDE OVIEDO</t>
  </si>
  <si>
    <t>22284630</t>
  </si>
  <si>
    <t>BILINGUAL MULTIDISCIPLINARY SCHOOL</t>
  </si>
  <si>
    <t>01093</t>
  </si>
  <si>
    <t>00054</t>
  </si>
  <si>
    <t>IRIBO</t>
  </si>
  <si>
    <t>40008989</t>
  </si>
  <si>
    <t>TATIANA HERNANDEZ BARRANTES</t>
  </si>
  <si>
    <t>BILINGÜE BOCA DEL MONTE</t>
  </si>
  <si>
    <t>00692</t>
  </si>
  <si>
    <t>00062</t>
  </si>
  <si>
    <t>COLEGIO LINCOLN SCHOOL</t>
  </si>
  <si>
    <t>SAN JOSE NORTE</t>
  </si>
  <si>
    <t>4</t>
  </si>
  <si>
    <t>HEREDIA</t>
  </si>
  <si>
    <t>SANTO DOMINGO</t>
  </si>
  <si>
    <t>SAN MIGUEL</t>
  </si>
  <si>
    <t>EL SOCORRO</t>
  </si>
  <si>
    <t>22476612</t>
  </si>
  <si>
    <t>22476686</t>
  </si>
  <si>
    <t>SCOTT GARREN</t>
  </si>
  <si>
    <t>WILFREDO CASTRO CAMPOS</t>
  </si>
  <si>
    <t>22352880</t>
  </si>
  <si>
    <t>BILINGÜE INMACULADA DE JACO</t>
  </si>
  <si>
    <t>00441</t>
  </si>
  <si>
    <t>00063</t>
  </si>
  <si>
    <t>COLEGIO NUESTRA SEÑORA DE SION</t>
  </si>
  <si>
    <t>14</t>
  </si>
  <si>
    <t>MORAVIA</t>
  </si>
  <si>
    <t>SAN VICENTE</t>
  </si>
  <si>
    <t>LOS COLEGIOS</t>
  </si>
  <si>
    <t>22414151</t>
  </si>
  <si>
    <t>CAROLINA ROJAS MATA</t>
  </si>
  <si>
    <t>BILINGÜE JORGE VOLIO JIMENEZ</t>
  </si>
  <si>
    <t>00392</t>
  </si>
  <si>
    <t>00064</t>
  </si>
  <si>
    <t>SAINT CLARE</t>
  </si>
  <si>
    <t>3</t>
  </si>
  <si>
    <t>CARTAGO</t>
  </si>
  <si>
    <t>LA UNION</t>
  </si>
  <si>
    <t>TRES RIOS</t>
  </si>
  <si>
    <t>MONTUFAR</t>
  </si>
  <si>
    <t>22789300</t>
  </si>
  <si>
    <t>MARALI RODRIGUEZ RAMIREZ</t>
  </si>
  <si>
    <t>22789300 Ext.137</t>
  </si>
  <si>
    <t>JENNIFER AYMERICH BOLAÑOS</t>
  </si>
  <si>
    <t>BILINGÜE SANTA JOSEFINA</t>
  </si>
  <si>
    <t>00453</t>
  </si>
  <si>
    <t>00065</t>
  </si>
  <si>
    <t>COLEGIO SAINT FRANCIS</t>
  </si>
  <si>
    <t>22971704</t>
  </si>
  <si>
    <t>22409672</t>
  </si>
  <si>
    <t>FRAY MARCO UMAÑA JUAREZ</t>
  </si>
  <si>
    <t>BILINGÜE VIRGEN DEL PILAR</t>
  </si>
  <si>
    <t>00896</t>
  </si>
  <si>
    <t>00069</t>
  </si>
  <si>
    <t>COLEGIO CALASANZ</t>
  </si>
  <si>
    <t>15</t>
  </si>
  <si>
    <t>MONTES DE OCA</t>
  </si>
  <si>
    <t>SAN PEDRO</t>
  </si>
  <si>
    <t>22834730</t>
  </si>
  <si>
    <t>22831890</t>
  </si>
  <si>
    <t>BENITO HERNANDEZ BARCENAS</t>
  </si>
  <si>
    <t>25285340</t>
  </si>
  <si>
    <t>22340456</t>
  </si>
  <si>
    <t>00070</t>
  </si>
  <si>
    <t>ICS INTERNATIONAL CHRISTIAN SCHOOL</t>
  </si>
  <si>
    <t>22411445</t>
  </si>
  <si>
    <t>GUADALUPE AVILA ARGUETA</t>
  </si>
  <si>
    <t>JOHEL QUESADA CAMACHO</t>
  </si>
  <si>
    <t>22660341</t>
  </si>
  <si>
    <t>C.E.I. SAN JORGE</t>
  </si>
  <si>
    <t>00389</t>
  </si>
  <si>
    <t>00071</t>
  </si>
  <si>
    <t>COLEGIO METODISTA</t>
  </si>
  <si>
    <t>SABANILLA</t>
  </si>
  <si>
    <t>40363100</t>
  </si>
  <si>
    <t>22801230</t>
  </si>
  <si>
    <t>EDUARDO GOÑI VARGAS</t>
  </si>
  <si>
    <t>CAFORE ANTONIO JOSE OBANDO CHAN</t>
  </si>
  <si>
    <t>00683</t>
  </si>
  <si>
    <t>00072</t>
  </si>
  <si>
    <t>COLEGIO MONTERREY CHRISTIAN SCHOOL</t>
  </si>
  <si>
    <t>VARGAS ARAYA</t>
  </si>
  <si>
    <t>22240833</t>
  </si>
  <si>
    <t>22243386</t>
  </si>
  <si>
    <t>ELIZABETH CRUZ ROJAS</t>
  </si>
  <si>
    <t>CAI NIÑOS Y NIÑAS TRIUNFADORES</t>
  </si>
  <si>
    <t>00877</t>
  </si>
  <si>
    <t>00087</t>
  </si>
  <si>
    <t>PROYECTO EDUCATIVO SURI</t>
  </si>
  <si>
    <t>22321365</t>
  </si>
  <si>
    <t>22913806</t>
  </si>
  <si>
    <t>MARIA LUCIA ZAMORA CHAVES</t>
  </si>
  <si>
    <t>88584888</t>
  </si>
  <si>
    <t>CAMINANTES</t>
  </si>
  <si>
    <t>00535</t>
  </si>
  <si>
    <t>00088</t>
  </si>
  <si>
    <t>COLEGIO MARISTA</t>
  </si>
  <si>
    <t>BARRIO LA TROPICANA</t>
  </si>
  <si>
    <t>24402424</t>
  </si>
  <si>
    <t>24423063</t>
  </si>
  <si>
    <t>MONICA ULLOA BERMUDEZ</t>
  </si>
  <si>
    <t>GERARDO ARIAS SANCHEZ</t>
  </si>
  <si>
    <t>24302389</t>
  </si>
  <si>
    <t>CAMPESTRE</t>
  </si>
  <si>
    <t>00391</t>
  </si>
  <si>
    <t>00095</t>
  </si>
  <si>
    <t>INSTITUTO CENTROAMERICANO ADVENTISTA</t>
  </si>
  <si>
    <t>06</t>
  </si>
  <si>
    <t>SAN ISIDRO</t>
  </si>
  <si>
    <t>LA CEIBA</t>
  </si>
  <si>
    <t>24403930</t>
  </si>
  <si>
    <t>24301792</t>
  </si>
  <si>
    <t>MARIA DEL MAR ACOSTA VINDAS</t>
  </si>
  <si>
    <t>MARVIN JIMENEZ BARBOZA</t>
  </si>
  <si>
    <t>24303339</t>
  </si>
  <si>
    <t>CARIBBEAN SCHOOL</t>
  </si>
  <si>
    <t>00227</t>
  </si>
  <si>
    <t>00097</t>
  </si>
  <si>
    <t>SAINT PAUL COLLEGE</t>
  </si>
  <si>
    <t>NAZARETH</t>
  </si>
  <si>
    <t>24380824</t>
  </si>
  <si>
    <t>24382122</t>
  </si>
  <si>
    <t>KELLY ANNE RAMIREZ SNEERINGER</t>
  </si>
  <si>
    <t>LIZ KELLEM ACOSTA ARAYA</t>
  </si>
  <si>
    <t>CATOLICO EULOGIO LOPEZ OBANDO</t>
  </si>
  <si>
    <t>00455</t>
  </si>
  <si>
    <t>00131</t>
  </si>
  <si>
    <t>PINDECO</t>
  </si>
  <si>
    <t>GRANDE DE TERRABA</t>
  </si>
  <si>
    <t>6</t>
  </si>
  <si>
    <t>PUNTARENAS</t>
  </si>
  <si>
    <t>BUENOS AIRES</t>
  </si>
  <si>
    <t>ZONA ADMINISTRATIVA PINDECO</t>
  </si>
  <si>
    <t>27300097</t>
  </si>
  <si>
    <t>WILBERTH MEJIAS CRUZ</t>
  </si>
  <si>
    <t>BOLIVAR VILLANUEVA VILLALOBOS</t>
  </si>
  <si>
    <t>27300622</t>
  </si>
  <si>
    <t>CATOLICO SAN AMBROSIO</t>
  </si>
  <si>
    <t>00423</t>
  </si>
  <si>
    <t>00141</t>
  </si>
  <si>
    <t>COLEGIO MARIA AUXILIADORA</t>
  </si>
  <si>
    <t>MARIA AUXILIADORA</t>
  </si>
  <si>
    <t>22370296</t>
  </si>
  <si>
    <t>22622728</t>
  </si>
  <si>
    <t>SOR MAGDALENA CASTRO MURILLO</t>
  </si>
  <si>
    <t>WALTER CERDAS MONTANO</t>
  </si>
  <si>
    <t>22604275</t>
  </si>
  <si>
    <t>CEDIC HIGH SCHOOL</t>
  </si>
  <si>
    <t>00587</t>
  </si>
  <si>
    <t>00161</t>
  </si>
  <si>
    <t>LIBERIA</t>
  </si>
  <si>
    <t>5</t>
  </si>
  <si>
    <t>GUANACASTE</t>
  </si>
  <si>
    <t>BARRIO LA CRUZ</t>
  </si>
  <si>
    <t>26660301</t>
  </si>
  <si>
    <t>VICTORIA EMERITA VENEGAS CALDERON</t>
  </si>
  <si>
    <t>OLGA LIDIA BARRERA GALIANO</t>
  </si>
  <si>
    <t>26657732</t>
  </si>
  <si>
    <t>CENTRO DE APRENDIZAJE EDUCARTE</t>
  </si>
  <si>
    <t>01109</t>
  </si>
  <si>
    <t>00184</t>
  </si>
  <si>
    <t>COLEGIO MONSERRAT</t>
  </si>
  <si>
    <t>26611819</t>
  </si>
  <si>
    <t>GERMAN CHAVARRIA MENDEZ</t>
  </si>
  <si>
    <t>MARIA CRISTINA MARTINEZ CALERO</t>
  </si>
  <si>
    <t>26611133</t>
  </si>
  <si>
    <t>CENTRO DE INCLUSION EDUCATIVA CIENAK</t>
  </si>
  <si>
    <t>01115</t>
  </si>
  <si>
    <t>00195</t>
  </si>
  <si>
    <t>COLEGIO SAN BENEDICTO</t>
  </si>
  <si>
    <t>TIRRASES</t>
  </si>
  <si>
    <t>LA COLINA</t>
  </si>
  <si>
    <t>CAROLINA FLORES MENDEZ</t>
  </si>
  <si>
    <t>CENTRO EDUCATIVO BILINGÜE ILE</t>
  </si>
  <si>
    <t>01023</t>
  </si>
  <si>
    <t>00218</t>
  </si>
  <si>
    <t>LABORATORIO DEL C.U.P.</t>
  </si>
  <si>
    <t>RIGOBERTO MARTIN CASTRO DE LA O</t>
  </si>
  <si>
    <t>CENTRO EDUCATIVO CARMEN LYRA</t>
  </si>
  <si>
    <t>01097</t>
  </si>
  <si>
    <t>00221</t>
  </si>
  <si>
    <t>SEK DE COSTA RICA</t>
  </si>
  <si>
    <t>CIPRESES</t>
  </si>
  <si>
    <t>EDUARDO AHUMADA JAÑA</t>
  </si>
  <si>
    <t>CENTRO EDUCATIVO GEA</t>
  </si>
  <si>
    <t>01090</t>
  </si>
  <si>
    <t>00222</t>
  </si>
  <si>
    <t>WEST COLLEGE</t>
  </si>
  <si>
    <t>GUACHIPELIN</t>
  </si>
  <si>
    <t>CYNTHIA DELGADO HIDALGO</t>
  </si>
  <si>
    <t>CENTRO EDUCATIVO JOURNEY SCHOOL OF COSTA RICA</t>
  </si>
  <si>
    <t>01128</t>
  </si>
  <si>
    <t>LAS DELICIAS</t>
  </si>
  <si>
    <t>ESTEBAN PORRAS MURILLO</t>
  </si>
  <si>
    <t>ROXANA MUÑOZ RIVERA</t>
  </si>
  <si>
    <t>CENTRO EDUCATIVO LEON</t>
  </si>
  <si>
    <t>01151</t>
  </si>
  <si>
    <t>00226</t>
  </si>
  <si>
    <t>EL ESPIRITU SANTO</t>
  </si>
  <si>
    <t>SANTA CRUZ</t>
  </si>
  <si>
    <t>BARRIO LIMON</t>
  </si>
  <si>
    <t>VILMA DEL CARMEN MENDOZA YANES</t>
  </si>
  <si>
    <t>ROLANDO PIZARRO PIZARRO</t>
  </si>
  <si>
    <t>CENTRO EDUCATIVO NARANJO BILINGÜE</t>
  </si>
  <si>
    <t>01116</t>
  </si>
  <si>
    <t>LIMON</t>
  </si>
  <si>
    <t>7</t>
  </si>
  <si>
    <t>CORALES N°3</t>
  </si>
  <si>
    <t>27950800 Ext.4</t>
  </si>
  <si>
    <t>ROCIO MASIS PEREIRA</t>
  </si>
  <si>
    <t>LEICELL ARCE CAMPOS</t>
  </si>
  <si>
    <t>CENTRO EDUCATIVO SAN AGUSTIN</t>
  </si>
  <si>
    <t>01067</t>
  </si>
  <si>
    <t>07</t>
  </si>
  <si>
    <t>BELEN</t>
  </si>
  <si>
    <t>ASUNCION</t>
  </si>
  <si>
    <t>BOSQUES DE DOÑA ROSA</t>
  </si>
  <si>
    <t>MARCO VINICIO GUEVARA SOLANO</t>
  </si>
  <si>
    <t>ALEJANDRO ROJAS SABORIO</t>
  </si>
  <si>
    <t>CENTRO EDUCATIVO SAN FRANCISCO</t>
  </si>
  <si>
    <t>00444</t>
  </si>
  <si>
    <t>00234</t>
  </si>
  <si>
    <t>CENTRO EDUCATIVO SAN MARCOS</t>
  </si>
  <si>
    <t>BELLA VISTA</t>
  </si>
  <si>
    <t>MAYRA ARCE BLANCO</t>
  </si>
  <si>
    <t>00236</t>
  </si>
  <si>
    <t>INSTITUTO DE DESARROLLO DE INTELIGENCIA</t>
  </si>
  <si>
    <t>JUSTO OROZCO ALVAREZ</t>
  </si>
  <si>
    <t>CENTRO EDUCATIVO VAS CHRISTIAN SCHOOL</t>
  </si>
  <si>
    <t>01147</t>
  </si>
  <si>
    <t>00237</t>
  </si>
  <si>
    <t>SAINT JOHN BAPTIST</t>
  </si>
  <si>
    <t>DESAMPARADOS</t>
  </si>
  <si>
    <t>MARLIN PEREZ RODRIGUEZ</t>
  </si>
  <si>
    <t>CENTRO EDUCATIVO YORI</t>
  </si>
  <si>
    <t>01086</t>
  </si>
  <si>
    <t>00243</t>
  </si>
  <si>
    <t>COLEGIO BILINGÜE SAN RAMON</t>
  </si>
  <si>
    <t>OCCIDENTE</t>
  </si>
  <si>
    <t>SAN RAMON</t>
  </si>
  <si>
    <t>ALFARO</t>
  </si>
  <si>
    <t>CATARATAS</t>
  </si>
  <si>
    <t>MARICRUZ SOLIS VARGAS</t>
  </si>
  <si>
    <t>ALFONSO ERNESTO FORBES SHAW</t>
  </si>
  <si>
    <t>CENTRO INTEGRAL DE EDUCACION PRIVADA</t>
  </si>
  <si>
    <t>00402</t>
  </si>
  <si>
    <t>00246</t>
  </si>
  <si>
    <t>ILPPAL</t>
  </si>
  <si>
    <t>URUCA</t>
  </si>
  <si>
    <t>RIO ORO</t>
  </si>
  <si>
    <t>JUAN BAUTISTA CASTRO ELIZONDO</t>
  </si>
  <si>
    <t>COLEGIO ANGLOAMERICANO</t>
  </si>
  <si>
    <t>00350</t>
  </si>
  <si>
    <t>00247</t>
  </si>
  <si>
    <t>COLEGIO LAS AMERICAS</t>
  </si>
  <si>
    <t>SAN BLAS</t>
  </si>
  <si>
    <t>GLORIA DUARTE ESPAÑA</t>
  </si>
  <si>
    <t>COLEGIO BENJAMIN FRANKLIN</t>
  </si>
  <si>
    <t>00433</t>
  </si>
  <si>
    <t>00248</t>
  </si>
  <si>
    <t>OASIS DE ESPERANZA</t>
  </si>
  <si>
    <t>INGRID BOZA BLANCO</t>
  </si>
  <si>
    <t>COLEGIO BILINGÜE CIUDAD BLANCA</t>
  </si>
  <si>
    <t>00676</t>
  </si>
  <si>
    <t>00249</t>
  </si>
  <si>
    <t>COLEGIO MONT BERKELEY INTERNACIONAL</t>
  </si>
  <si>
    <t>LOURDES</t>
  </si>
  <si>
    <t>MARIANELLA BARRANTES BADILLA</t>
  </si>
  <si>
    <t>COLEGIO BILINGÜE DEL VALLE</t>
  </si>
  <si>
    <t>00267</t>
  </si>
  <si>
    <t>00258</t>
  </si>
  <si>
    <t>MARIA INMACULADA</t>
  </si>
  <si>
    <t>BARRIO LA COLINA</t>
  </si>
  <si>
    <t>HNA. DAMARIS ARAYA CHAVARRIA</t>
  </si>
  <si>
    <t>COLEGIO BILINGÜE LA SABANA</t>
  </si>
  <si>
    <t>00388</t>
  </si>
  <si>
    <t>00261</t>
  </si>
  <si>
    <t>COLEGIO BILINGÜE SAN FRANCISCO DE ASIS</t>
  </si>
  <si>
    <t>GUAPILES</t>
  </si>
  <si>
    <t>POCOCI</t>
  </si>
  <si>
    <t>SAN FRANCISCO</t>
  </si>
  <si>
    <t>RONALD RODRIGUEZ MENDOZA</t>
  </si>
  <si>
    <t>LAURA ASTORGA AGUILAR</t>
  </si>
  <si>
    <t>COLEGIO BILINGÜE NUEVA ESPERANZA</t>
  </si>
  <si>
    <t>00528</t>
  </si>
  <si>
    <t>00264</t>
  </si>
  <si>
    <t>SEP INTERNATIONAL SCHOOL</t>
  </si>
  <si>
    <t>PALMARES</t>
  </si>
  <si>
    <t>URBANIZACION EL VALLE</t>
  </si>
  <si>
    <t>RUDY BARRANTES SALAS</t>
  </si>
  <si>
    <t>KATERINE RAMIREZ GONZALEZ</t>
  </si>
  <si>
    <t>EMILCE CASTILLO OBANDO</t>
  </si>
  <si>
    <t>00273</t>
  </si>
  <si>
    <t>SAN LORENZO</t>
  </si>
  <si>
    <t>SANTA MARTA</t>
  </si>
  <si>
    <t>MARCO JIMENEZ FERNANDEZ</t>
  </si>
  <si>
    <t>COLEGIO BILINGÜE SONNY S.A. CBC</t>
  </si>
  <si>
    <t>00808</t>
  </si>
  <si>
    <t>00274</t>
  </si>
  <si>
    <t>SAINT GREGORY</t>
  </si>
  <si>
    <t>SAN JUAN</t>
  </si>
  <si>
    <t>PRISCILLA ALVARADO LIZANO</t>
  </si>
  <si>
    <t>COLEGIO BILINGÜE YURUSTI</t>
  </si>
  <si>
    <t>00418</t>
  </si>
  <si>
    <t>00277</t>
  </si>
  <si>
    <t>SANTA FE PACIFIC</t>
  </si>
  <si>
    <t>OROTINA</t>
  </si>
  <si>
    <t>KILOMETRO</t>
  </si>
  <si>
    <t>BENJAMIN RODRIGUEZ VEGA</t>
  </si>
  <si>
    <t>HEYNER PEREIRA CHAVES</t>
  </si>
  <si>
    <t>00279</t>
  </si>
  <si>
    <t>COLEGIO CIENTIFICO BILINGÜE REINA DE LOS ANGELES</t>
  </si>
  <si>
    <t>11</t>
  </si>
  <si>
    <t>SAN SEBASTIAN</t>
  </si>
  <si>
    <t>JARDINES DE CASCAJAL</t>
  </si>
  <si>
    <t>GRETTEL SOLANO AGÜERO</t>
  </si>
  <si>
    <t>COLEGIO CEBITT INTERNACIONAL</t>
  </si>
  <si>
    <t>00502</t>
  </si>
  <si>
    <t>00281</t>
  </si>
  <si>
    <t>VALLE AZUL-HORARIO DIFERENCIADO</t>
  </si>
  <si>
    <t>DAVI SACHEZ NETTO</t>
  </si>
  <si>
    <t>00282</t>
  </si>
  <si>
    <t>COLEGIO ISAAC MARTIN</t>
  </si>
  <si>
    <t>CORAZON DE JESUS</t>
  </si>
  <si>
    <t>JEHANINA FALLAS GONZALEZ</t>
  </si>
  <si>
    <t>COLEGIO CIENTIFICO INTERAMERICANO IHS (CATIE)</t>
  </si>
  <si>
    <t>00750</t>
  </si>
  <si>
    <t>00289</t>
  </si>
  <si>
    <t>COLEGIO SANTA TERESA</t>
  </si>
  <si>
    <t>SAN ANTONIO</t>
  </si>
  <si>
    <t>PACTO DEL JOCOTE</t>
  </si>
  <si>
    <t>VIRGINIA RODRIGUEZ HERRERA</t>
  </si>
  <si>
    <t>DANIEL VARGAS RODRIGUEZ</t>
  </si>
  <si>
    <t>COLEGIO CIENTIFICO INTERAMERICANO SEDE EARTH</t>
  </si>
  <si>
    <t>01059</t>
  </si>
  <si>
    <t>00291</t>
  </si>
  <si>
    <t>SAN MIGUEL ARCANGEL</t>
  </si>
  <si>
    <t>LEONARDO RIVERA ASTUA</t>
  </si>
  <si>
    <t>NELSON SANCHEZ CASTRO</t>
  </si>
  <si>
    <t>COLEGIO DEL MUNDO UNIDO COSTA RICA</t>
  </si>
  <si>
    <t>00531</t>
  </si>
  <si>
    <t>00294</t>
  </si>
  <si>
    <t>PAN AMERICAN SCHOOL</t>
  </si>
  <si>
    <t>ANDREW WIESE</t>
  </si>
  <si>
    <t>COLEGIO ENRIQUE MALAVASSI VARGAS</t>
  </si>
  <si>
    <t>00346</t>
  </si>
  <si>
    <t>00297</t>
  </si>
  <si>
    <t>INTERNACIONAL CANADIENSE</t>
  </si>
  <si>
    <t>LOMAS DE AYARCO SUR</t>
  </si>
  <si>
    <t>EMILIA MENDEZ CALVO</t>
  </si>
  <si>
    <t>COLEGIO HERMOSA HIGH SCHOOL</t>
  </si>
  <si>
    <t>01101</t>
  </si>
  <si>
    <t>00300</t>
  </si>
  <si>
    <t>CRISTIANA LIBERTAD</t>
  </si>
  <si>
    <t>KATHERINE CALDERON JIMENEZ</t>
  </si>
  <si>
    <t>00342</t>
  </si>
  <si>
    <t>DEL VALLE</t>
  </si>
  <si>
    <t>PEREZ ZELEDON</t>
  </si>
  <si>
    <t>19</t>
  </si>
  <si>
    <t>SAN JOSE / PEREZ ZELEDON / SAN ISIDRO DE EL GENERAL</t>
  </si>
  <si>
    <t>SAN ISIDRO DE EL GENERAL</t>
  </si>
  <si>
    <t>CRUZ ROJA</t>
  </si>
  <si>
    <t>LIONEL HERNANDEZ GAMBOA</t>
  </si>
  <si>
    <t>MSC. JORGE GAMBOA ZUÑIGA</t>
  </si>
  <si>
    <t>VASQUEZ DE CORONADO</t>
  </si>
  <si>
    <t>ILIMA MALAVASSI ORTEGA</t>
  </si>
  <si>
    <t>ILEANA ARCE CAMPOS</t>
  </si>
  <si>
    <t>CONCEPCION</t>
  </si>
  <si>
    <t>CALLE BONILLA</t>
  </si>
  <si>
    <t>ILONKA SCHOSINSKY VALLS</t>
  </si>
  <si>
    <t>00356</t>
  </si>
  <si>
    <t>CRISTIANO BILINGÜE LA PALABRA DE VIDA</t>
  </si>
  <si>
    <t>DANAY DE LA TORRE PRATS</t>
  </si>
  <si>
    <t>00358</t>
  </si>
  <si>
    <t>VILASECA</t>
  </si>
  <si>
    <t>URBANIZACION COOPEISEDREÑA</t>
  </si>
  <si>
    <t>AUDULIO PEREZ MORALES</t>
  </si>
  <si>
    <t>MARCO ANTONIO MARCOS ARCE</t>
  </si>
  <si>
    <t>00359</t>
  </si>
  <si>
    <t>EUROPEO</t>
  </si>
  <si>
    <t>SAN PABLO</t>
  </si>
  <si>
    <t>LA PUEBLA</t>
  </si>
  <si>
    <t>ANNE ARONSON</t>
  </si>
  <si>
    <t>00360</t>
  </si>
  <si>
    <t>SANTA INES</t>
  </si>
  <si>
    <t>MERCEDES</t>
  </si>
  <si>
    <t>MERCEDES NORTE</t>
  </si>
  <si>
    <t>KAREN CHAVES AREAS</t>
  </si>
  <si>
    <t>22383245/22604227/22615368</t>
  </si>
  <si>
    <t>GRETTEL MARIA MORALES ROJAS</t>
  </si>
  <si>
    <t>22375389/22378013</t>
  </si>
  <si>
    <t>00362</t>
  </si>
  <si>
    <t>SAINT GEORGE HIGH SCHOOL</t>
  </si>
  <si>
    <t>MARIA FELICIA CAMPOS MENDEZ</t>
  </si>
  <si>
    <t>MARJORIE BARQUERO GONZALEZ</t>
  </si>
  <si>
    <t>22551257 Ext.3</t>
  </si>
  <si>
    <t>00363</t>
  </si>
  <si>
    <t>MIRAVALLE</t>
  </si>
  <si>
    <t>ORIENTAL</t>
  </si>
  <si>
    <t>CERRILLOS</t>
  </si>
  <si>
    <t>ISAAC FELIPE CALVO JIMENEZ</t>
  </si>
  <si>
    <t>ALONSO MORA VALVERDE</t>
  </si>
  <si>
    <t>MOIN</t>
  </si>
  <si>
    <t>NOEMY LOPEZ MENDOZA</t>
  </si>
  <si>
    <t>00367</t>
  </si>
  <si>
    <t>JORGE DEBRAVO</t>
  </si>
  <si>
    <t>TURRIALBA</t>
  </si>
  <si>
    <t>DON TOMAS</t>
  </si>
  <si>
    <t>NATALIE MATA TENCIO</t>
  </si>
  <si>
    <t>JORLENY SANCHEZ VEGA</t>
  </si>
  <si>
    <t>00369</t>
  </si>
  <si>
    <t>GREEN VALLEY</t>
  </si>
  <si>
    <t>NUMANCIA</t>
  </si>
  <si>
    <t>JOSE LUIS CORRALES CORDERO</t>
  </si>
  <si>
    <t>00375</t>
  </si>
  <si>
    <t>SAN GERARDO</t>
  </si>
  <si>
    <t>PUEBLO NUEVO</t>
  </si>
  <si>
    <t>CARLOS PRENDAS CARBALLO</t>
  </si>
  <si>
    <t>00376</t>
  </si>
  <si>
    <t>EAST SIDE HIGH SCHOOL</t>
  </si>
  <si>
    <t>EL BRASIL</t>
  </si>
  <si>
    <t>LORENA VALDELOMAR FALLAS</t>
  </si>
  <si>
    <t>JOHHNY SANCHEZ SOLANO</t>
  </si>
  <si>
    <t>COLEGIO SAN CARLOS BORROMEO</t>
  </si>
  <si>
    <t>00897</t>
  </si>
  <si>
    <t>00380</t>
  </si>
  <si>
    <t>NUESTRA SEÑORA DE LOURDES</t>
  </si>
  <si>
    <t>SANTA ROSA</t>
  </si>
  <si>
    <t>ALLAN SOLANO SALAZAR</t>
  </si>
  <si>
    <t>COLEGIO SAN ENRIQUE DE OSSO</t>
  </si>
  <si>
    <t>00493</t>
  </si>
  <si>
    <t>ROSA MARIA ROJAS RAMIREZ</t>
  </si>
  <si>
    <t>COLEGIO SAN RAFAEL-ATENAS</t>
  </si>
  <si>
    <t>00454</t>
  </si>
  <si>
    <t>GOICOECHEA</t>
  </si>
  <si>
    <t>GUADALUPE</t>
  </si>
  <si>
    <t>ALTO DE GUADALUPE</t>
  </si>
  <si>
    <t>ROINY DUARTE GAMBOA</t>
  </si>
  <si>
    <t>GEORGINA JARA LE MAIRE</t>
  </si>
  <si>
    <t>LOS ROSALES</t>
  </si>
  <si>
    <t>CRISTINA MENENDEZ MUNOZ</t>
  </si>
  <si>
    <t>COLEGIO TESORO DEL SABER</t>
  </si>
  <si>
    <t>01114</t>
  </si>
  <si>
    <t>OCCIDENTAL</t>
  </si>
  <si>
    <t>EL MOLINO</t>
  </si>
  <si>
    <t>NUMAN ALVARADO MOLINA</t>
  </si>
  <si>
    <t>COLEGIO VICTORIA SCHOOL</t>
  </si>
  <si>
    <t>00403</t>
  </si>
  <si>
    <t>00397</t>
  </si>
  <si>
    <t>FORMATIVO NUEVO MILENIO</t>
  </si>
  <si>
    <t>GRECIA</t>
  </si>
  <si>
    <t>BERNARDITA SANCHEZ BOGANTES</t>
  </si>
  <si>
    <t>FRANCISCO CORELLA ROJAS</t>
  </si>
  <si>
    <t>COMPLEJO EDUCATIVO SANANGEL</t>
  </si>
  <si>
    <t>01117</t>
  </si>
  <si>
    <t>00400</t>
  </si>
  <si>
    <t>SAINT PETERS HIGH SCHOOL</t>
  </si>
  <si>
    <t>LA ITABA</t>
  </si>
  <si>
    <t>BARBARA SCHEM CARVAJAL</t>
  </si>
  <si>
    <t>COMPLEJO EDUCATIVO SANTA LUCIA</t>
  </si>
  <si>
    <t>01122</t>
  </si>
  <si>
    <t>00401</t>
  </si>
  <si>
    <t>LIVING HOPE</t>
  </si>
  <si>
    <t>HATILLO CENTRO</t>
  </si>
  <si>
    <t>BALVANERA CAMPOS MONGE</t>
  </si>
  <si>
    <t>COMPLEMENTARIA CAHUITA</t>
  </si>
  <si>
    <t>00474</t>
  </si>
  <si>
    <t>RIBERA</t>
  </si>
  <si>
    <t>URBANIZACION ZAYQUI</t>
  </si>
  <si>
    <t>MARIA LUISA YEN PEÑA</t>
  </si>
  <si>
    <t>COMUNIDAD EDUCATIVA CRECER</t>
  </si>
  <si>
    <t>00974</t>
  </si>
  <si>
    <t>RONALD ARROYO SOLANO</t>
  </si>
  <si>
    <t>CONNELL ACADEMY</t>
  </si>
  <si>
    <t>01083</t>
  </si>
  <si>
    <t>SIQUIRRES</t>
  </si>
  <si>
    <t>EL COCO</t>
  </si>
  <si>
    <t>ANA MARCELA RODRIGUEZ ALVAREZ</t>
  </si>
  <si>
    <t>JEIMY CATLON SOLANO</t>
  </si>
  <si>
    <t>COSTA BALLENA</t>
  </si>
  <si>
    <t>01120</t>
  </si>
  <si>
    <t>00410</t>
  </si>
  <si>
    <t>SANTA SOFIA COLEGIO BILINGÜE</t>
  </si>
  <si>
    <t>ESPARZA</t>
  </si>
  <si>
    <t>MACACONA</t>
  </si>
  <si>
    <t>NANCES</t>
  </si>
  <si>
    <t>MARIO LUNA CARVAJAL</t>
  </si>
  <si>
    <t>ELENA LORENA ARAYA QUIROS</t>
  </si>
  <si>
    <t>COSTA RICA CHRISTIAN SCHOOL</t>
  </si>
  <si>
    <t>00651</t>
  </si>
  <si>
    <t>CALLE DON PEDRO</t>
  </si>
  <si>
    <t>EHIMMY RODRIGUEZ CHAVES</t>
  </si>
  <si>
    <t>COSTA RICA INTERNATIONAL ACADEMY</t>
  </si>
  <si>
    <t>01057</t>
  </si>
  <si>
    <t>NICOYA</t>
  </si>
  <si>
    <t>SAN MARTIN</t>
  </si>
  <si>
    <t>SUBVENCIONADA</t>
  </si>
  <si>
    <t>CESAR RODRIGUEZ BARRANTES</t>
  </si>
  <si>
    <t>HANNIA AVILA QUIROS</t>
  </si>
  <si>
    <t>CARMEN</t>
  </si>
  <si>
    <t>EL CARMEN</t>
  </si>
  <si>
    <t>JOSE MICHAEL QUESADA UMAÑA</t>
  </si>
  <si>
    <t>CRESTON SCHOOL</t>
  </si>
  <si>
    <t>00881</t>
  </si>
  <si>
    <t>00429</t>
  </si>
  <si>
    <t>INTERNATIONAL ROYAL SCHOOL</t>
  </si>
  <si>
    <t>MIRTA BRITO DE LA CUESTA</t>
  </si>
  <si>
    <t>GEMMA NAVARRO FALLAS</t>
  </si>
  <si>
    <t>ARIEL EDUARDO MENDEZ MURILLO</t>
  </si>
  <si>
    <t>00436</t>
  </si>
  <si>
    <t>INSTITUTO CIENTIFICO SAN MARCOS</t>
  </si>
  <si>
    <t>GERARDO MEJIAS BRENES</t>
  </si>
  <si>
    <t>CRISTIANO REFORMADO</t>
  </si>
  <si>
    <t>00530</t>
  </si>
  <si>
    <t>00439</t>
  </si>
  <si>
    <t>EUPI</t>
  </si>
  <si>
    <t>EUGENIA MARIA OVARES RODRIGUEZ</t>
  </si>
  <si>
    <t>DEL MAR ACADEMY</t>
  </si>
  <si>
    <t>01088</t>
  </si>
  <si>
    <t>AGUIRRE</t>
  </si>
  <si>
    <t>GARABITO</t>
  </si>
  <si>
    <t>JACO</t>
  </si>
  <si>
    <t>CAMBOYA</t>
  </si>
  <si>
    <t>OBED ENRIQUE JIMENEZ BORBON</t>
  </si>
  <si>
    <t>KATTIA VILLALOBOS VALDEZ</t>
  </si>
  <si>
    <t>SAN CARLOS</t>
  </si>
  <si>
    <t>QUESADA</t>
  </si>
  <si>
    <t>41117272 Ext.502/506</t>
  </si>
  <si>
    <t>MELISSA ARRIETA CHAVES</t>
  </si>
  <si>
    <t>YANIXIA MARIA CHAVES MURILLO</t>
  </si>
  <si>
    <t>DEPORTIVO SANTO DOMINGO</t>
  </si>
  <si>
    <t>00719</t>
  </si>
  <si>
    <t>00447</t>
  </si>
  <si>
    <t>SAN ANTONIO DE PADUA</t>
  </si>
  <si>
    <t>FANNY ALVAREZ GARBANZO</t>
  </si>
  <si>
    <t>DOLPHINS ACADEMY SCHOOL</t>
  </si>
  <si>
    <t>01072</t>
  </si>
  <si>
    <t>00449</t>
  </si>
  <si>
    <t>SAN DIEGO</t>
  </si>
  <si>
    <t>LA CLAUDIA</t>
  </si>
  <si>
    <t>LUIS DIEGO BARRANTES GONZALEZ</t>
  </si>
  <si>
    <t>GUILLERMO CHANTO ARAYA</t>
  </si>
  <si>
    <t>ECOTURISTICO DEL PACIFICO</t>
  </si>
  <si>
    <t>00555</t>
  </si>
  <si>
    <t>KATTIA SANCHEZ SANCHEZ</t>
  </si>
  <si>
    <t>EDUCATIONAL CENTER ABC</t>
  </si>
  <si>
    <t>00892</t>
  </si>
  <si>
    <t>ATENAS</t>
  </si>
  <si>
    <t>JESUS</t>
  </si>
  <si>
    <t>SABANA LARGA</t>
  </si>
  <si>
    <t>JOSE JOAQUIN RIVERA CHACON</t>
  </si>
  <si>
    <t>ROBERTO MUÑOZ BEITA</t>
  </si>
  <si>
    <t>EL CARMELO</t>
  </si>
  <si>
    <t>00887</t>
  </si>
  <si>
    <t>CAÑAS</t>
  </si>
  <si>
    <t>BARRIO LA UNION</t>
  </si>
  <si>
    <t>ORLANDO DE LA O CASTAÑEDA</t>
  </si>
  <si>
    <t>YESSENIA RUIZ MATARRITA</t>
  </si>
  <si>
    <t>00457</t>
  </si>
  <si>
    <t>NUEVA GENERACION "EL COPEY"</t>
  </si>
  <si>
    <t>ANGELES</t>
  </si>
  <si>
    <t>LIGIA AGUILAR GRANADOS</t>
  </si>
  <si>
    <t>00464</t>
  </si>
  <si>
    <t>GRAYMAR SCHOOL</t>
  </si>
  <si>
    <t>BARRIO ESCALANTE</t>
  </si>
  <si>
    <t>FERNANDO GRAY ROGERS</t>
  </si>
  <si>
    <t>TALAMANCA</t>
  </si>
  <si>
    <t>CAHUITA</t>
  </si>
  <si>
    <t>PIUS GRAF STUDER</t>
  </si>
  <si>
    <t>JANNIK RICARDO BARRANTES RIVAS</t>
  </si>
  <si>
    <t>FINLAND SCHOOL COSTA RICA</t>
  </si>
  <si>
    <t>01152</t>
  </si>
  <si>
    <t>00489</t>
  </si>
  <si>
    <t>MADRE DEL DIVINO PASTOR</t>
  </si>
  <si>
    <t>COTO</t>
  </si>
  <si>
    <t>CORREDORES</t>
  </si>
  <si>
    <t>CANOAS</t>
  </si>
  <si>
    <t>COLORADITO</t>
  </si>
  <si>
    <t>BERNARDA MORA NARANJO</t>
  </si>
  <si>
    <t>KATTIA SALAZAR ARROYO</t>
  </si>
  <si>
    <t>00492</t>
  </si>
  <si>
    <t>SAINT JOHN BAPTIST HIGH SCHOOL</t>
  </si>
  <si>
    <t>13</t>
  </si>
  <si>
    <t>SAN JOSE / TIBAS / SAN JUAN</t>
  </si>
  <si>
    <t>TIBAS</t>
  </si>
  <si>
    <t>CARMEN IDA INFANTE MELENDEZ</t>
  </si>
  <si>
    <t>FANNY CANO SALAZAR</t>
  </si>
  <si>
    <t>FRANZ LISZT SCHOOL</t>
  </si>
  <si>
    <t>01055</t>
  </si>
  <si>
    <t>CARMEN PATRICIA CASTILLA HUETE</t>
  </si>
  <si>
    <t>FUTURO VERDE</t>
  </si>
  <si>
    <t>01022</t>
  </si>
  <si>
    <t>00497</t>
  </si>
  <si>
    <t>GREEN FOREST SCHOOL</t>
  </si>
  <si>
    <t>CEDRAL</t>
  </si>
  <si>
    <t>OLMAN VARGAS ROJAS</t>
  </si>
  <si>
    <t>GENESIS CHRISTIAN SCHOOL</t>
  </si>
  <si>
    <t>00758</t>
  </si>
  <si>
    <t>PARAISO</t>
  </si>
  <si>
    <t>ALAIN CAMACHO CUADRA</t>
  </si>
  <si>
    <t>LUIS FRANCISCO QUESADA MENDEZ</t>
  </si>
  <si>
    <t>GOLDEN VALLEY SCHOOL-HEREDIA-</t>
  </si>
  <si>
    <t>00890</t>
  </si>
  <si>
    <t>00505</t>
  </si>
  <si>
    <t>ITSKATZU EDUCACION INTEGRAL</t>
  </si>
  <si>
    <t>BEATRIZ ARTAVIA CAVALLINI</t>
  </si>
  <si>
    <t>00527</t>
  </si>
  <si>
    <t>SAINT GABRIEL</t>
  </si>
  <si>
    <t>LAS ACACIAS</t>
  </si>
  <si>
    <t>VICTOR VINICIO ROMAN PORRAS</t>
  </si>
  <si>
    <t>GREDOS SAN DIEGO INTERNATIONAL SCHOOL</t>
  </si>
  <si>
    <t>01102</t>
  </si>
  <si>
    <t>SANTA BARBARA</t>
  </si>
  <si>
    <t>NELSON MONGE CESPEDES</t>
  </si>
  <si>
    <t>ELVIN JIMENEZ PEREZ</t>
  </si>
  <si>
    <t>MATA DE PLATANO</t>
  </si>
  <si>
    <t>JABONCILLAL</t>
  </si>
  <si>
    <t>OLGA LUCIA MORA BADILLA</t>
  </si>
  <si>
    <t>KENNETH RODOLFO JIMENEZ GONZALEZ</t>
  </si>
  <si>
    <t>GREEN HOUSE SCHOOL</t>
  </si>
  <si>
    <t>01126</t>
  </si>
  <si>
    <t>PAULA MORAN RIESTRA</t>
  </si>
  <si>
    <t>00532</t>
  </si>
  <si>
    <t>SAINT MARY HIGH SCHOOL</t>
  </si>
  <si>
    <t>GWENDOLYN HESTON</t>
  </si>
  <si>
    <t>40366018 Ext.308</t>
  </si>
  <si>
    <t>HORIZONTES (CEDHORI)</t>
  </si>
  <si>
    <t>00878</t>
  </si>
  <si>
    <t>00533</t>
  </si>
  <si>
    <t>NUEVO MUNDO</t>
  </si>
  <si>
    <t>SAN FRANCISCO DE DOS RIOS</t>
  </si>
  <si>
    <t>LOS SAUCES</t>
  </si>
  <si>
    <t>JOHNNY MORA CAMPOS</t>
  </si>
  <si>
    <t>00534</t>
  </si>
  <si>
    <t>SANCTI SPIRITUS</t>
  </si>
  <si>
    <t>GABRIEL ESPINOZA BARRANTES</t>
  </si>
  <si>
    <t>RESIDENCIAL LAS VEGAS</t>
  </si>
  <si>
    <t>CHRISTIAN N. QUESADA CORRALES</t>
  </si>
  <si>
    <t>00536</t>
  </si>
  <si>
    <t>SISTEMA EDUCATIVO WHITMAN-PINARES-</t>
  </si>
  <si>
    <t>PINARES</t>
  </si>
  <si>
    <t>SONIA DIAZ RODRIGUEZ</t>
  </si>
  <si>
    <t>00538</t>
  </si>
  <si>
    <t>THE SUMMIT SCHOOL</t>
  </si>
  <si>
    <t>ROSELYN CARVAJAL CARVAJAL</t>
  </si>
  <si>
    <t>PUNTARENAS / QUEPOS / QUEPOS</t>
  </si>
  <si>
    <t>QUEPOS</t>
  </si>
  <si>
    <t>BARRIO TIPO H</t>
  </si>
  <si>
    <t>WAINER ESPINOZA VALVERDE</t>
  </si>
  <si>
    <t>ROSEMARY SALAZAR MURILLO</t>
  </si>
  <si>
    <t>00570</t>
  </si>
  <si>
    <t>SAINT EDWARD SCHOOL</t>
  </si>
  <si>
    <t>YAMILETH PEÑARANDA BONILLA</t>
  </si>
  <si>
    <t>INSTITUTO EDUCATIVO MODERNO</t>
  </si>
  <si>
    <t>01085</t>
  </si>
  <si>
    <t>00581</t>
  </si>
  <si>
    <t>SAINT NICHOLAS OF FLÜE SCHOOL</t>
  </si>
  <si>
    <t>FLORES</t>
  </si>
  <si>
    <t>BARRANTES</t>
  </si>
  <si>
    <t>INGRID MIRANDA BARRANTES</t>
  </si>
  <si>
    <t>INSTITUTO PEDAGOGICO SAGRADA FAMILIA</t>
  </si>
  <si>
    <t>00731</t>
  </si>
  <si>
    <t>00583</t>
  </si>
  <si>
    <t>KAMUK SCHOOL</t>
  </si>
  <si>
    <t>ANSELMO LLORENTE</t>
  </si>
  <si>
    <t>ROMMEL PORRAS GONZALEZ</t>
  </si>
  <si>
    <t>22400440 Ext.2043</t>
  </si>
  <si>
    <t>SEIDY HERRERA ALVARADO</t>
  </si>
  <si>
    <t>22822636 Ext.2112/2113</t>
  </si>
  <si>
    <t>00589</t>
  </si>
  <si>
    <t>UNIVERSITARIO PARA NIÑOS Y ADOLESCENTES</t>
  </si>
  <si>
    <t>SAN MIGUEL PALMAR</t>
  </si>
  <si>
    <t>KARLA AGUILAR VARGAS</t>
  </si>
  <si>
    <t>00590</t>
  </si>
  <si>
    <t>MI PATRIA</t>
  </si>
  <si>
    <t>MARIA JANETTE ALVAREZ LOPEZ</t>
  </si>
  <si>
    <t>ISAAC PHILLIPE PRIMARY &amp; HIGH SCHOOL</t>
  </si>
  <si>
    <t>00924</t>
  </si>
  <si>
    <t>00623</t>
  </si>
  <si>
    <t>VISTA ATENAS HIGH SCHOOL</t>
  </si>
  <si>
    <t>MARTA RAMIREZ UMAÑA</t>
  </si>
  <si>
    <t>00624</t>
  </si>
  <si>
    <t>SAINT ANTHONY HIGH SCHOOL</t>
  </si>
  <si>
    <t>BARRIO ALONDRA</t>
  </si>
  <si>
    <t>PABLO ANDRES QUIROS GONZALEZ</t>
  </si>
  <si>
    <t>JOHN F. KENNEDY HIGH SCHOOL-SAN VITO</t>
  </si>
  <si>
    <t>00893</t>
  </si>
  <si>
    <t>00626</t>
  </si>
  <si>
    <t>SAINT JOSSELIN DAY SCHOOL AND COLLEGE</t>
  </si>
  <si>
    <t>SALITRILLO</t>
  </si>
  <si>
    <t>MARCO VINICIO RODRIGUEZ</t>
  </si>
  <si>
    <t>JUAN MARTIN ROJAS GOMEZ</t>
  </si>
  <si>
    <t>00628</t>
  </si>
  <si>
    <t>MOUNT VIEW SCHOOL</t>
  </si>
  <si>
    <t>EUGENIA ALVARADO PEÑA</t>
  </si>
  <si>
    <t>00639</t>
  </si>
  <si>
    <t>MONTECARLO</t>
  </si>
  <si>
    <t>ALAJUELA / SAN CARLOS / AGUAS ZARCAS</t>
  </si>
  <si>
    <t>AGUAS ZARCAS</t>
  </si>
  <si>
    <t>SALVADOR SALAS BENAVIDES</t>
  </si>
  <si>
    <t>OLGER SANCHO CHACON</t>
  </si>
  <si>
    <t>LA PAZ COMMUNITY SCHOOL</t>
  </si>
  <si>
    <t>00898</t>
  </si>
  <si>
    <t>12</t>
  </si>
  <si>
    <t>MONTEVERDE</t>
  </si>
  <si>
    <t>LIZA MAUREEN EWEN</t>
  </si>
  <si>
    <t>RITA UGALDE RIVERA</t>
  </si>
  <si>
    <t>LA PAZ COMMUNITY SCHOOL-CARRILLO-</t>
  </si>
  <si>
    <t>01150</t>
  </si>
  <si>
    <t>PATALILLO</t>
  </si>
  <si>
    <t>CYNTHIA BERMUDEZ ALFARO</t>
  </si>
  <si>
    <t>JAIRO JUAREZ RAMIREZ</t>
  </si>
  <si>
    <t>LAKESIDE INTERNATIONAL SCHOOL</t>
  </si>
  <si>
    <t>00928</t>
  </si>
  <si>
    <t>00680</t>
  </si>
  <si>
    <t>MARIAN BAKER SCHOOL</t>
  </si>
  <si>
    <t>SAN RAMON TRES RIOS</t>
  </si>
  <si>
    <t>ADRIANA CALVO BARRANTES</t>
  </si>
  <si>
    <t>LAS NUBES SCHOOL</t>
  </si>
  <si>
    <t>00929</t>
  </si>
  <si>
    <t>EL ROBLE</t>
  </si>
  <si>
    <t>NERY CORDOBA OBANDO</t>
  </si>
  <si>
    <t>RODJAN MIGUEL CARRILLO FONSECA</t>
  </si>
  <si>
    <t>LIGHTHOUSE INTERNATIONAL SCHOOL</t>
  </si>
  <si>
    <t>01065</t>
  </si>
  <si>
    <t>DELFINA LEIVA QUESADA</t>
  </si>
  <si>
    <t>00693</t>
  </si>
  <si>
    <t>SANTA RITA</t>
  </si>
  <si>
    <t>ALAJUELITA</t>
  </si>
  <si>
    <t>GLORIA RITA CHINCHILLA MIRANDA</t>
  </si>
  <si>
    <t>FREDDY CALDERON CERDAS</t>
  </si>
  <si>
    <t>SANTO DOMINGO CENTRO</t>
  </si>
  <si>
    <t>EVELYN VANESSA BARQUERO ALFARO</t>
  </si>
  <si>
    <t>LOVE AT WORK INTERNATIONAL CHRISTIAN SCHOOL</t>
  </si>
  <si>
    <t>01068</t>
  </si>
  <si>
    <t>00729</t>
  </si>
  <si>
    <t>NEW WAY HIGH SCHOOL</t>
  </si>
  <si>
    <t>CENTRO SANTA ANA</t>
  </si>
  <si>
    <t>ANA VIRGINIA LEON AZOFEIFA</t>
  </si>
  <si>
    <t>BARRIO ROOSBELTH</t>
  </si>
  <si>
    <t>MARIA DE LOS ANGELES CARMONA MAXWELL</t>
  </si>
  <si>
    <t>ESTEBAN CAMACHO HIDALGO</t>
  </si>
  <si>
    <t>MARIA MONTSERRAT</t>
  </si>
  <si>
    <t>00969</t>
  </si>
  <si>
    <t>00756</t>
  </si>
  <si>
    <t>TALLER PEDAGOGICO MONTEBELLO</t>
  </si>
  <si>
    <t>MERCEDES SUR</t>
  </si>
  <si>
    <t>LUIS ALEJANDRO CAMACHO RODRIGUEZ</t>
  </si>
  <si>
    <t>RUTH ARCE CASTILLO</t>
  </si>
  <si>
    <t>00759</t>
  </si>
  <si>
    <t>VALLE DEL SOL</t>
  </si>
  <si>
    <t>RIO VERDE GUAPILES</t>
  </si>
  <si>
    <t>MARIAMALIA HERRERA FLORES</t>
  </si>
  <si>
    <t>LA SOLEDAD</t>
  </si>
  <si>
    <t>ERIKA RIVERA CASTILLO</t>
  </si>
  <si>
    <t>MONSEÑOR VITTORINO GIRARDI STELLIN</t>
  </si>
  <si>
    <t>01084</t>
  </si>
  <si>
    <t>00828</t>
  </si>
  <si>
    <t>WASHINGTON SCHOOL</t>
  </si>
  <si>
    <t>RONALD MADRIGAL MONGE</t>
  </si>
  <si>
    <t>MONTEALTO</t>
  </si>
  <si>
    <t>01095</t>
  </si>
  <si>
    <t>00835</t>
  </si>
  <si>
    <t>SAINT JOSEPH`S</t>
  </si>
  <si>
    <t>LA GUARIA</t>
  </si>
  <si>
    <t>ABIGAIL ROJAS ROJAS</t>
  </si>
  <si>
    <t>00836</t>
  </si>
  <si>
    <t>NUESTRA SEÑORA DE GUADALUPE</t>
  </si>
  <si>
    <t>ORFILIA LEON QUESADA</t>
  </si>
  <si>
    <t>00857</t>
  </si>
  <si>
    <t>VALLEY FORGE FUTURE</t>
  </si>
  <si>
    <t>ROSA MARIA SOTO PALADINO</t>
  </si>
  <si>
    <t>MOVIMIENTO EDUCATIVO TAMARINDO</t>
  </si>
  <si>
    <t>01131</t>
  </si>
  <si>
    <t>00858</t>
  </si>
  <si>
    <t>SISTEMA EDUCATIVO LOS DELFINES</t>
  </si>
  <si>
    <t>PAQUITA</t>
  </si>
  <si>
    <t>KARLA SALAS MEJIA</t>
  </si>
  <si>
    <t>JESSICA CONTRERAS OVARES</t>
  </si>
  <si>
    <t>MUNDO DA CRIANÇA</t>
  </si>
  <si>
    <t>01129</t>
  </si>
  <si>
    <t>PETER JOSEPH SWING</t>
  </si>
  <si>
    <t>NEW HORIZON CHRISTIAN SCHOOL</t>
  </si>
  <si>
    <t>01108</t>
  </si>
  <si>
    <t>SANTA ELENA</t>
  </si>
  <si>
    <t>FRANCINE VIQUEZ ARCE</t>
  </si>
  <si>
    <t>VILMA SOLIS JIMENEZ</t>
  </si>
  <si>
    <t>00879</t>
  </si>
  <si>
    <t>SANTA MARIA TECHNICAL SCHOOL</t>
  </si>
  <si>
    <t>ASERRI</t>
  </si>
  <si>
    <t>POAS</t>
  </si>
  <si>
    <t>MARIA FERNANDA SEGURA VALERIN</t>
  </si>
  <si>
    <t>WILFREDO VARGAS CALDERON</t>
  </si>
  <si>
    <t>ANA MARIA BLANCO PIEDRA</t>
  </si>
  <si>
    <t>HOSPITAL</t>
  </si>
  <si>
    <t>BARRIO CUBA</t>
  </si>
  <si>
    <t>NELLY RODRIGUEZ FLORES</t>
  </si>
  <si>
    <t>CALLE LA RINCONADA</t>
  </si>
  <si>
    <t>ALBERTO ROJAS BERNINI</t>
  </si>
  <si>
    <t>EL MESON</t>
  </si>
  <si>
    <t>ANDREA BOLAÑOS CRUZ</t>
  </si>
  <si>
    <t>NUEVOS HORIZONTES ESCOLARES</t>
  </si>
  <si>
    <t>01140</t>
  </si>
  <si>
    <t>COTO BRUS</t>
  </si>
  <si>
    <t>SAN VITO</t>
  </si>
  <si>
    <t>LA ALBORADA</t>
  </si>
  <si>
    <t>JOSE ALONSO MORA FALLAS</t>
  </si>
  <si>
    <t>MARCO TULIO CASTILLO AGÜERO</t>
  </si>
  <si>
    <t>CENTRAL</t>
  </si>
  <si>
    <t>ILEANA LOAIZA VILLALOBOS</t>
  </si>
  <si>
    <t>NOILIN CAMPOS VARGAS</t>
  </si>
  <si>
    <t>PASOS DE JUVENTUD CENTRO EDUCATIVO</t>
  </si>
  <si>
    <t>00975</t>
  </si>
  <si>
    <t>CABO VELAS</t>
  </si>
  <si>
    <t>BRASILITO</t>
  </si>
  <si>
    <t>KENIA CALDERON QUIROS</t>
  </si>
  <si>
    <t>DEYLIN ORTEGA GOMEZ</t>
  </si>
  <si>
    <t>CASTILLA</t>
  </si>
  <si>
    <t>VANESSA ARIAS RETANA</t>
  </si>
  <si>
    <t>PROFESOR SAUL CARDENAS CUBILLO</t>
  </si>
  <si>
    <t>01026</t>
  </si>
  <si>
    <t>CARRILLO</t>
  </si>
  <si>
    <t>SARDINAL</t>
  </si>
  <si>
    <t>TABLAZO</t>
  </si>
  <si>
    <t>GUADALUPE COREA CARAVACA</t>
  </si>
  <si>
    <t>GUSTAVO CHAVARRIA SERRANO</t>
  </si>
  <si>
    <t>HERRADURA</t>
  </si>
  <si>
    <t>LARISA QUIROS AGUILAR</t>
  </si>
  <si>
    <t>RAYO DE LUZ DEL SUR S.A.</t>
  </si>
  <si>
    <t>01125</t>
  </si>
  <si>
    <t>GABRIELA MARIA AGÜERO LEE</t>
  </si>
  <si>
    <t>00970</t>
  </si>
  <si>
    <t>SUN VALLEY HIGH SCHOOL</t>
  </si>
  <si>
    <t>PURISCAL</t>
  </si>
  <si>
    <t>MORA</t>
  </si>
  <si>
    <t>COLON</t>
  </si>
  <si>
    <t>JOSUE ROJAS CHINCHILLA</t>
  </si>
  <si>
    <t>NANCY ZUÑIGA MONTERO</t>
  </si>
  <si>
    <t>BETHEL</t>
  </si>
  <si>
    <t>MARIO OSWALDO CATACHO MENA</t>
  </si>
  <si>
    <t>DEIVIN JOSE RODRIGUEZ RAMIREZ</t>
  </si>
  <si>
    <t>BARVA</t>
  </si>
  <si>
    <t>SAN ROQUE</t>
  </si>
  <si>
    <t>LAURA VARGAS VIQUEZ</t>
  </si>
  <si>
    <t>LA GRUTA</t>
  </si>
  <si>
    <t>ANDREA GARITA ARAYA</t>
  </si>
  <si>
    <t>PENINSULAR</t>
  </si>
  <si>
    <t>COBANO</t>
  </si>
  <si>
    <t>GABRIEL MALDONADO RIVERA</t>
  </si>
  <si>
    <t>IVETH ALVAREZ VILLALOBOS</t>
  </si>
  <si>
    <t>EL BOSQUE</t>
  </si>
  <si>
    <t>DORCAS ENRIQUEZ MORA</t>
  </si>
  <si>
    <t>01024</t>
  </si>
  <si>
    <t>SEMILLAS</t>
  </si>
  <si>
    <t>CRISTHIAN JOSE SOLIS RAMIREZ</t>
  </si>
  <si>
    <t>CHOROTEGA</t>
  </si>
  <si>
    <t>IRIS VIRGINIA DEL CARMEN ARAYA UGALDE</t>
  </si>
  <si>
    <t>01027</t>
  </si>
  <si>
    <t>SAINT MARGARET SCHOOL</t>
  </si>
  <si>
    <t>CALLE FLORES</t>
  </si>
  <si>
    <t>CAROL SUÑER SOLANO</t>
  </si>
  <si>
    <t>01028</t>
  </si>
  <si>
    <t>WESTLAND SCHOOL COLEGIO BILINGÜE</t>
  </si>
  <si>
    <t>LIANA M. BARQUERO RESTREPO</t>
  </si>
  <si>
    <t>BARRANCA</t>
  </si>
  <si>
    <t>SAN MIGUELITO</t>
  </si>
  <si>
    <t>MARITZA BUZANO ROMERO</t>
  </si>
  <si>
    <t>SALITRAL</t>
  </si>
  <si>
    <t>HANNIA ARAYA ABARCA</t>
  </si>
  <si>
    <t>PLAYA BRASILITO</t>
  </si>
  <si>
    <t>LOIS MARE</t>
  </si>
  <si>
    <t>GUACIMO</t>
  </si>
  <si>
    <t>LAS MERCEDES</t>
  </si>
  <si>
    <t>ANGIE MATA TENCIO</t>
  </si>
  <si>
    <t>RIGOBERTO ROMAN GONZALEZ</t>
  </si>
  <si>
    <t>LOS LAURELES</t>
  </si>
  <si>
    <t>LAURA BARQUERO SANCHO</t>
  </si>
  <si>
    <t>CARLOS ZELAYA HARRIS</t>
  </si>
  <si>
    <t>MONTE ROCA</t>
  </si>
  <si>
    <t>MARTIN TORRES RODRIGUEZ</t>
  </si>
  <si>
    <t>NAHIMA PIEDRA DELGADO</t>
  </si>
  <si>
    <t>01069</t>
  </si>
  <si>
    <t>SISTEMA EDUCATIVO CENIT</t>
  </si>
  <si>
    <t>CAPULIN</t>
  </si>
  <si>
    <t>MARLENE SALAZAR SOLORZANO</t>
  </si>
  <si>
    <t>01070</t>
  </si>
  <si>
    <t>VIRGEN DE GUADALUPE</t>
  </si>
  <si>
    <t>COLONIA KENNEDY</t>
  </si>
  <si>
    <t>SILVIA CAMBRONERO MORAGA</t>
  </si>
  <si>
    <t>01071</t>
  </si>
  <si>
    <t>VALUES IN ACTION</t>
  </si>
  <si>
    <t>JUAN A. RODRIGUEZ LOBO</t>
  </si>
  <si>
    <t>PLAYAS DE COCO</t>
  </si>
  <si>
    <t>MELISSA ELIZONDO AGUERO</t>
  </si>
  <si>
    <t>PIEDADES</t>
  </si>
  <si>
    <t>CALLE CAÑAS</t>
  </si>
  <si>
    <t>RUTH AGUILAR MURILLO</t>
  </si>
  <si>
    <t>TEMPATE</t>
  </si>
  <si>
    <t>HUACAS</t>
  </si>
  <si>
    <t>ROBERTO JOSE MARTINEZ BONILLA</t>
  </si>
  <si>
    <t>GRANADILLA</t>
  </si>
  <si>
    <t>GRANADILLA SUR</t>
  </si>
  <si>
    <t>XIMENA GAETE SOLANO</t>
  </si>
  <si>
    <t>SANTA CATALINA DE SENA</t>
  </si>
  <si>
    <t>01096</t>
  </si>
  <si>
    <t>SARAPIQUI</t>
  </si>
  <si>
    <t>PUERTO VIEJO</t>
  </si>
  <si>
    <t>ANA ISABEL GONZALEZ ALVAREZ</t>
  </si>
  <si>
    <t>ZAIDA ALFARO ESQUIVEL</t>
  </si>
  <si>
    <t>NOSARA</t>
  </si>
  <si>
    <t>VERENA CASTRO ROJAS</t>
  </si>
  <si>
    <t>JOSE CARLOS SANDOVAL GOMEZ</t>
  </si>
  <si>
    <t>TAMARINDO</t>
  </si>
  <si>
    <t>VILLAREAL</t>
  </si>
  <si>
    <t>JOAQUIN ANTONIO MUÑOZ ORTIZ</t>
  </si>
  <si>
    <t>01092</t>
  </si>
  <si>
    <t>VALLE AZUL</t>
  </si>
  <si>
    <t>DAVI SANCHEZ NETTO</t>
  </si>
  <si>
    <t>DANIEL FLORES</t>
  </si>
  <si>
    <t>DELIANA ESQUIVEL MENESES</t>
  </si>
  <si>
    <t>DANILO BRENES NAVARRO</t>
  </si>
  <si>
    <t>SANTA LUCIA</t>
  </si>
  <si>
    <t>RAFAEL MORA GOÑI</t>
  </si>
  <si>
    <t>MARIA DE LOS A. BEJARANO I.</t>
  </si>
  <si>
    <t>HEINER MADRIGAL PICADO</t>
  </si>
  <si>
    <t>ZEIDY ZAMORA ALFARO</t>
  </si>
  <si>
    <t>BARRIO SAN MARTIN</t>
  </si>
  <si>
    <t>WILLIAM ZUNIGA JIMENEZ</t>
  </si>
  <si>
    <t>GUACIMA</t>
  </si>
  <si>
    <t>GUACIMA ABAJO</t>
  </si>
  <si>
    <t>JUAN BARRILERO CONTRERAS</t>
  </si>
  <si>
    <t>SIBÖ FORMACION INTEGRAL</t>
  </si>
  <si>
    <t>01121</t>
  </si>
  <si>
    <t>01103</t>
  </si>
  <si>
    <t>TREE OF LIFE LEARNING CENTER</t>
  </si>
  <si>
    <t>CALLE LA MARGARITA</t>
  </si>
  <si>
    <t>CHRISTIAN WHITE HERNANDEZ</t>
  </si>
  <si>
    <t>21005273 Ext.2113</t>
  </si>
  <si>
    <t>CIUDAD COLON</t>
  </si>
  <si>
    <t>LORETTA SOLIS BADILLA</t>
  </si>
  <si>
    <t>LA GARITA</t>
  </si>
  <si>
    <t>YIRIA SAENZ CARAZO</t>
  </si>
  <si>
    <t>ANA CRISTINA DURAN ROMAN</t>
  </si>
  <si>
    <t>JOEL QUESADA CAMACHO</t>
  </si>
  <si>
    <t>LA ASUNCION</t>
  </si>
  <si>
    <t>ALEJANDRA MENDEZ MADRIGAL</t>
  </si>
  <si>
    <t>SUN VIEW SCHOOL</t>
  </si>
  <si>
    <t>01143</t>
  </si>
  <si>
    <t>NARANJO</t>
  </si>
  <si>
    <t>DULCE NOMBRE</t>
  </si>
  <si>
    <t>MARYCRUZ RODRIGUEZ MONTERO</t>
  </si>
  <si>
    <t>GEOVANNY ROJAS MORALES</t>
  </si>
  <si>
    <t>SAN JOAQUIN DE FLORES</t>
  </si>
  <si>
    <t>HARRY MORALES AVILES</t>
  </si>
  <si>
    <t>OSA</t>
  </si>
  <si>
    <t>BAHIA BALLENA</t>
  </si>
  <si>
    <t>BALLENA</t>
  </si>
  <si>
    <t>ELBERTH RODRIGUEZ BARRANTES</t>
  </si>
  <si>
    <t>CINTHYA MORA SOLIS</t>
  </si>
  <si>
    <t>SANTIAGO</t>
  </si>
  <si>
    <t>BARRIO KAMAKIRI</t>
  </si>
  <si>
    <t>ROSA IVETH JIMENEZ MADRIGAL</t>
  </si>
  <si>
    <t>ORLANDO CHACON ARTAVIA</t>
  </si>
  <si>
    <t>SAN JUAN DE DIOS</t>
  </si>
  <si>
    <t>VICTORIA PANINSKI ROVIRA</t>
  </si>
  <si>
    <t>HELEN BOLAÑOS MORERA</t>
  </si>
  <si>
    <t>LAS LOMAS</t>
  </si>
  <si>
    <t>JONATHAN ZUÑIGA ARRIETA</t>
  </si>
  <si>
    <t>ANA GABRIELA BREALEY GOMEZ</t>
  </si>
  <si>
    <t>ELIZA ANNAVI AGUILAR GARCIAS</t>
  </si>
  <si>
    <t>VILLARREAL</t>
  </si>
  <si>
    <t>MARIA AUXILIADORA LOPEZ PORRAS</t>
  </si>
  <si>
    <t>LA TRINIDAD</t>
  </si>
  <si>
    <t>MARIA DEL PILAR ROJAS BLANCO</t>
  </si>
  <si>
    <t>MELISSA HERNANDEZ DELGADO</t>
  </si>
  <si>
    <t>SAN RAFAEL ARRIBA</t>
  </si>
  <si>
    <t>LOMAS</t>
  </si>
  <si>
    <t>NELLA GARCIA JIMENEZ</t>
  </si>
  <si>
    <t>PALMIRA</t>
  </si>
  <si>
    <t>RYAN DEAUSTIN</t>
  </si>
  <si>
    <t>HILDA NIDIA LEON VILLALTA</t>
  </si>
  <si>
    <t>24467792/88247885</t>
  </si>
  <si>
    <t>4000 1713</t>
  </si>
  <si>
    <t>8512 1212</t>
  </si>
  <si>
    <t>PAUL CHINCHILLA CARDENAS</t>
  </si>
  <si>
    <t>2430 2406</t>
  </si>
  <si>
    <t>3938</t>
  </si>
  <si>
    <t>00010</t>
  </si>
  <si>
    <t>COLEGIO SUPERIOR DE SEÑORITAS</t>
  </si>
  <si>
    <t>SOLEDAD</t>
  </si>
  <si>
    <t>PUBLICA</t>
  </si>
  <si>
    <t>ROCIO GABRIELA LOPEZ FALLAS</t>
  </si>
  <si>
    <t>3939</t>
  </si>
  <si>
    <t>00075</t>
  </si>
  <si>
    <t>LICEO ANASTASIO ALFARO</t>
  </si>
  <si>
    <t>BETANIA</t>
  </si>
  <si>
    <t>GERARDO HUMBERTO MORA MAROTO</t>
  </si>
  <si>
    <t>3940</t>
  </si>
  <si>
    <t>00011</t>
  </si>
  <si>
    <t>LICEO DE COSTA RICA</t>
  </si>
  <si>
    <t>GONZALEZ VIQUEZ</t>
  </si>
  <si>
    <t>LENIN ALVARADO PORRAS</t>
  </si>
  <si>
    <t>3941</t>
  </si>
  <si>
    <t>00003</t>
  </si>
  <si>
    <t>LICEO DE SAN JOSE</t>
  </si>
  <si>
    <t>MERCED</t>
  </si>
  <si>
    <t>BARRIO MEXICO</t>
  </si>
  <si>
    <t>3942</t>
  </si>
  <si>
    <t>00006</t>
  </si>
  <si>
    <t>LICEO DEL SUR</t>
  </si>
  <si>
    <t>JASON CAMPOS VARGAS</t>
  </si>
  <si>
    <t>3943</t>
  </si>
  <si>
    <t>00023</t>
  </si>
  <si>
    <t>LICEO LUIS DOBLES SEGREDA</t>
  </si>
  <si>
    <t>SABANA ESTE</t>
  </si>
  <si>
    <t>MARLON VARGAS ALVAREZ</t>
  </si>
  <si>
    <t>3944</t>
  </si>
  <si>
    <t>00073</t>
  </si>
  <si>
    <t>LICEO JOSE JOAQUIN VARGAS CALVO</t>
  </si>
  <si>
    <t>MAURICIO MOREIRA ARCE</t>
  </si>
  <si>
    <t>3945</t>
  </si>
  <si>
    <t>00052</t>
  </si>
  <si>
    <t>LICEO NAPOLEON QUESADA SALAZAR</t>
  </si>
  <si>
    <t>JIMENEZ</t>
  </si>
  <si>
    <t>GUISELLE BRENES GUTIERREZ</t>
  </si>
  <si>
    <t>3946</t>
  </si>
  <si>
    <t>00061</t>
  </si>
  <si>
    <t>LICEO MAURO FERNANDEZ ACUÑA</t>
  </si>
  <si>
    <t>GONZALEZ TRUQUER</t>
  </si>
  <si>
    <t>JOHNNY SILES CUBERO</t>
  </si>
  <si>
    <t>3947</t>
  </si>
  <si>
    <t>00015</t>
  </si>
  <si>
    <t>LICEO RODRIGO FACIO BRENES</t>
  </si>
  <si>
    <t>ESTEBAN MARIN ZAMORA</t>
  </si>
  <si>
    <t>3948</t>
  </si>
  <si>
    <t>00029</t>
  </si>
  <si>
    <t>LICEO ROBERTO BRENES MESEN</t>
  </si>
  <si>
    <t>HATILLO 2</t>
  </si>
  <si>
    <t>MILENA MUÑOZ AGUIRRE</t>
  </si>
  <si>
    <t>3949</t>
  </si>
  <si>
    <t>00068</t>
  </si>
  <si>
    <t>LICEO DE MORAVIA</t>
  </si>
  <si>
    <t>VICTOR HUGO CHAVES QUIROS</t>
  </si>
  <si>
    <t>3950</t>
  </si>
  <si>
    <t>00016</t>
  </si>
  <si>
    <t>LICEO DR. JOSE MARIA CASTRO MADRIZ</t>
  </si>
  <si>
    <t>BARRIO CORDOBA</t>
  </si>
  <si>
    <t>ADRIAN ROLANDO BOLAÑOS BENAVIDES</t>
  </si>
  <si>
    <t>3951</t>
  </si>
  <si>
    <t>00079</t>
  </si>
  <si>
    <t>LICEO FRANCO COSTARRICENSE</t>
  </si>
  <si>
    <t>CALLE CABUYA</t>
  </si>
  <si>
    <t>MARIE-LAURE PETTON</t>
  </si>
  <si>
    <t>3952</t>
  </si>
  <si>
    <t>00034</t>
  </si>
  <si>
    <t>LICEO DE ESCAZU</t>
  </si>
  <si>
    <t>SANTA TERESA</t>
  </si>
  <si>
    <t>ANA ROSARIO RODRIGUEZ SABORIO</t>
  </si>
  <si>
    <t>3953</t>
  </si>
  <si>
    <t>00058</t>
  </si>
  <si>
    <t>LICEO DE CORONADO</t>
  </si>
  <si>
    <t>ANDRES BARRANTES MURILLO</t>
  </si>
  <si>
    <t>3954</t>
  </si>
  <si>
    <t>00059</t>
  </si>
  <si>
    <t>INSTITUTO DE EDUCACION INTEGRAL</t>
  </si>
  <si>
    <t>LAS NUBES</t>
  </si>
  <si>
    <t>ROWENA MCCOOK MCCOOK</t>
  </si>
  <si>
    <t>3955</t>
  </si>
  <si>
    <t>00055</t>
  </si>
  <si>
    <t>LICEO SALVADOR UMAÑA CASTRO</t>
  </si>
  <si>
    <t>IPIS</t>
  </si>
  <si>
    <t>MOZOTAL</t>
  </si>
  <si>
    <t>GRETTEL ZUÑIGA VILLALOBOS</t>
  </si>
  <si>
    <t>3956</t>
  </si>
  <si>
    <t>00028</t>
  </si>
  <si>
    <t>LICEO EDGAR CERVANTES VILLALTA</t>
  </si>
  <si>
    <t>DAVID JOHNSON WARD</t>
  </si>
  <si>
    <t>3957</t>
  </si>
  <si>
    <t>00001</t>
  </si>
  <si>
    <t>COLEGIO REPUBLICA DE MEXICO</t>
  </si>
  <si>
    <t>ARANJUEZ</t>
  </si>
  <si>
    <t>CAROLINA SANCHEZ CASTILLO</t>
  </si>
  <si>
    <t>3958</t>
  </si>
  <si>
    <t>00066</t>
  </si>
  <si>
    <t>LICEO LABORATORIO EMMA GAMBOA UCR</t>
  </si>
  <si>
    <t>OLGER STANLEY CARMONA AVILA</t>
  </si>
  <si>
    <t>3959</t>
  </si>
  <si>
    <t>00056</t>
  </si>
  <si>
    <t>LICEO DE SANTA ANA</t>
  </si>
  <si>
    <t>ILVIN PINEDA HERNANDEZ</t>
  </si>
  <si>
    <t>3960</t>
  </si>
  <si>
    <t>00078</t>
  </si>
  <si>
    <t>LICEO DE CURRIDABAT</t>
  </si>
  <si>
    <t>HACIENDA VIEJA</t>
  </si>
  <si>
    <t>VERNY ULATE MOLINA</t>
  </si>
  <si>
    <t>3961</t>
  </si>
  <si>
    <t>00057</t>
  </si>
  <si>
    <t>LICEO ALAJUELITA</t>
  </si>
  <si>
    <t>SAN FELIPE</t>
  </si>
  <si>
    <t>GIOVANNI BRILLAS SOLIS</t>
  </si>
  <si>
    <t>3962</t>
  </si>
  <si>
    <t>00074</t>
  </si>
  <si>
    <t>COLEGIO DE CEDROS</t>
  </si>
  <si>
    <t>CEDROS</t>
  </si>
  <si>
    <t>CRISTIAN CHAVES SEGURA</t>
  </si>
  <si>
    <t>3963</t>
  </si>
  <si>
    <t>00002</t>
  </si>
  <si>
    <t>UNIDAD PEDAGOGICA JOSE FIDEL TRISTAN</t>
  </si>
  <si>
    <t>BARRIO PITAHAYA</t>
  </si>
  <si>
    <t>JEFRY MURILLO BRENES</t>
  </si>
  <si>
    <t>3964</t>
  </si>
  <si>
    <t>00017</t>
  </si>
  <si>
    <t>LICEO JULIO FONSECA GUTIERREZ</t>
  </si>
  <si>
    <t>LA PEREGRINA</t>
  </si>
  <si>
    <t>YORLENY GUTIERREZ BLANCO</t>
  </si>
  <si>
    <t>KATHERINE CHANTO CERDAS</t>
  </si>
  <si>
    <t>3965</t>
  </si>
  <si>
    <t>00067</t>
  </si>
  <si>
    <t>COLEGIO MARIA INMACULADA</t>
  </si>
  <si>
    <t>HNA.MARIZ VALERIO GONZALEZ</t>
  </si>
  <si>
    <t>3966</t>
  </si>
  <si>
    <t>00051</t>
  </si>
  <si>
    <t>COLEGIO MADRE DEL DIVINO PASTOR</t>
  </si>
  <si>
    <t>EL ALTO</t>
  </si>
  <si>
    <t>EDITH ALVARADO CASTRO</t>
  </si>
  <si>
    <t>3968</t>
  </si>
  <si>
    <t>00026</t>
  </si>
  <si>
    <t>LICEO DE PAVAS</t>
  </si>
  <si>
    <t>HANNIA GARRO RODRIGUEZ</t>
  </si>
  <si>
    <t>3970</t>
  </si>
  <si>
    <t>00014</t>
  </si>
  <si>
    <t>COLEGIO EL ROSARIO</t>
  </si>
  <si>
    <t>LUJAN</t>
  </si>
  <si>
    <t>CARMEN ESTRADA CESPEDES</t>
  </si>
  <si>
    <t>3971</t>
  </si>
  <si>
    <t>00268</t>
  </si>
  <si>
    <t>UNIDAD PEDAGOGICA CUATRO REINAS</t>
  </si>
  <si>
    <t>COLIMA</t>
  </si>
  <si>
    <t>CUATRO REINAS</t>
  </si>
  <si>
    <t>BRICEIDA ALVARADO CASTILLERO</t>
  </si>
  <si>
    <t>KETHERINE CHANTO CERDAS</t>
  </si>
  <si>
    <t>3972</t>
  </si>
  <si>
    <t>00334</t>
  </si>
  <si>
    <t>LICEO MARIA AUXILIADORA</t>
  </si>
  <si>
    <t>DON BOSCO</t>
  </si>
  <si>
    <t>MARIA DEL CARMEN DURAN CALVO</t>
  </si>
  <si>
    <t>3973</t>
  </si>
  <si>
    <t>00296</t>
  </si>
  <si>
    <t>EXPERIMENTAL BILINGÜE LA TRINIDAD</t>
  </si>
  <si>
    <t>TRINIDAD</t>
  </si>
  <si>
    <t>ARMANDO CHACON MORA</t>
  </si>
  <si>
    <t>3975</t>
  </si>
  <si>
    <t>00240</t>
  </si>
  <si>
    <t>UNIDAD PEDAGOGICA JOSE RAFAEL ARAYA ROJAS</t>
  </si>
  <si>
    <t>LA FLORIDA</t>
  </si>
  <si>
    <t>SINDY ARAYA SANDOVAL</t>
  </si>
  <si>
    <t>3977</t>
  </si>
  <si>
    <t>00386</t>
  </si>
  <si>
    <t>LICEO SAN ANTONIO</t>
  </si>
  <si>
    <t>CRISTINA LOBO BARRANTES</t>
  </si>
  <si>
    <t>3978</t>
  </si>
  <si>
    <t>00424</t>
  </si>
  <si>
    <t>COLEGIO DE RINCON GRANDE</t>
  </si>
  <si>
    <t>LOMAS DEL RIO</t>
  </si>
  <si>
    <t>SUSAN VINDAS MADRIGAL</t>
  </si>
  <si>
    <t>3979</t>
  </si>
  <si>
    <t>00385</t>
  </si>
  <si>
    <t>LICEO TEODORO PICADO</t>
  </si>
  <si>
    <t>LA AURORA</t>
  </si>
  <si>
    <t>EDDY CALDERON JIMENEZ</t>
  </si>
  <si>
    <t>3980</t>
  </si>
  <si>
    <t>00539</t>
  </si>
  <si>
    <t>LICEO HERNAN ZAMORA ELIZONDO</t>
  </si>
  <si>
    <t>WILSIN SULEIKA ARTAVIA LOPEZ</t>
  </si>
  <si>
    <t>3982</t>
  </si>
  <si>
    <t>00038</t>
  </si>
  <si>
    <t>LICEO MONSEÑOR RUBEN ODIO HERRERA</t>
  </si>
  <si>
    <t>KATTIA BLANCO HIDALGO</t>
  </si>
  <si>
    <t>FRANCISCO JAVIER FALLAS SOTO</t>
  </si>
  <si>
    <t>3983</t>
  </si>
  <si>
    <t>00036</t>
  </si>
  <si>
    <t>LICEO DE CALLE FALLAS</t>
  </si>
  <si>
    <t>CALLE FALLAS</t>
  </si>
  <si>
    <t>MARTA MORA VARGAS</t>
  </si>
  <si>
    <t>3984</t>
  </si>
  <si>
    <t>00037</t>
  </si>
  <si>
    <t>COLEGIO NUESTRA SEÑORA</t>
  </si>
  <si>
    <t>HNA. MARGINE PINEDA BETANCO</t>
  </si>
  <si>
    <t>MANUEL CALDERON ESQUIVEL</t>
  </si>
  <si>
    <t>3985</t>
  </si>
  <si>
    <t>00040</t>
  </si>
  <si>
    <t>LICEO SAN MIGUEL</t>
  </si>
  <si>
    <t>JUAN CARLOS MORA BARAHONA</t>
  </si>
  <si>
    <t>3986</t>
  </si>
  <si>
    <t>00031</t>
  </si>
  <si>
    <t>LICEO RICARDO FERNANDEZ GUARDIA</t>
  </si>
  <si>
    <t>KEYLIN SANDI ZUMBADO</t>
  </si>
  <si>
    <t>3988</t>
  </si>
  <si>
    <t>00041</t>
  </si>
  <si>
    <t>GRETHEL JIMENEZ MURILLO</t>
  </si>
  <si>
    <t>3989</t>
  </si>
  <si>
    <t>00048</t>
  </si>
  <si>
    <t>LICEO DE ASERRI</t>
  </si>
  <si>
    <t>EL COLEGIO</t>
  </si>
  <si>
    <t>JUAN CARLOS QUESADA FONSECA</t>
  </si>
  <si>
    <t>WILFREDO CALDERON VARGAS</t>
  </si>
  <si>
    <t>3990</t>
  </si>
  <si>
    <t>00270</t>
  </si>
  <si>
    <t>LICEO DE FRAILES</t>
  </si>
  <si>
    <t>FRAILES</t>
  </si>
  <si>
    <t>LUCRECIA AMADOR MEZA</t>
  </si>
  <si>
    <t>FREDDY GERARDO GAMBOA VILLANEA</t>
  </si>
  <si>
    <t>3991</t>
  </si>
  <si>
    <t>00049</t>
  </si>
  <si>
    <t>LICEO SAN GABRIEL DE ASERRI</t>
  </si>
  <si>
    <t>SAN GABRIEL</t>
  </si>
  <si>
    <t>LIENER QUESADA MURILLO</t>
  </si>
  <si>
    <t>3993</t>
  </si>
  <si>
    <t>00365</t>
  </si>
  <si>
    <t>LICEO DE SABANILLAS</t>
  </si>
  <si>
    <t>ACOSTA</t>
  </si>
  <si>
    <t>SABANILLAS</t>
  </si>
  <si>
    <t>WILBORRG MAYIN VARGAS MORALES</t>
  </si>
  <si>
    <t>ANDREY FUENTES AZOFEIFA</t>
  </si>
  <si>
    <t>3995</t>
  </si>
  <si>
    <t>00564</t>
  </si>
  <si>
    <t>LICEO JOAQUIN GUTIERREZ MANGEL</t>
  </si>
  <si>
    <t>KENNETH MORERA JIMENEZ</t>
  </si>
  <si>
    <t>3996</t>
  </si>
  <si>
    <t>00050</t>
  </si>
  <si>
    <t>LICEO DIURNO CIUDAD COLON</t>
  </si>
  <si>
    <t>SILVIO CALDERON MONTERO</t>
  </si>
  <si>
    <t>3997</t>
  </si>
  <si>
    <t>00044</t>
  </si>
  <si>
    <t>LICEO DE PURISCAL</t>
  </si>
  <si>
    <t>CARLOS JIMENEZ BERMUDEZ</t>
  </si>
  <si>
    <t>3998</t>
  </si>
  <si>
    <t>00378</t>
  </si>
  <si>
    <t>COLEGIO DE TABARCIA</t>
  </si>
  <si>
    <t>TABARCIA</t>
  </si>
  <si>
    <t>ABRAHAM MONTOYA FERNANDEZ</t>
  </si>
  <si>
    <t>3999</t>
  </si>
  <si>
    <t>00450</t>
  </si>
  <si>
    <t>LICEO SINAI</t>
  </si>
  <si>
    <t>BARRIO SINAI</t>
  </si>
  <si>
    <t>JOSE ALBERTO VARGAS ARIAS</t>
  </si>
  <si>
    <t>JORGE GAMBOA ZUÑIGA</t>
  </si>
  <si>
    <t>4000</t>
  </si>
  <si>
    <t>00225</t>
  </si>
  <si>
    <t>UNIDAD PEDAGOGICA DR. RAFAEL ANGEL CALDERON G.</t>
  </si>
  <si>
    <t>COOPERATIVA</t>
  </si>
  <si>
    <t>ANGELINE SALAZAR GODINEZ</t>
  </si>
  <si>
    <t>4001</t>
  </si>
  <si>
    <t>00253</t>
  </si>
  <si>
    <t>UNIDAD PEDAGOGICA JOSE BREINDERHOFF</t>
  </si>
  <si>
    <t>LOS CHILES</t>
  </si>
  <si>
    <t>GILBERTH MORA GRANADOS</t>
  </si>
  <si>
    <t>4002</t>
  </si>
  <si>
    <t>00255</t>
  </si>
  <si>
    <t>LICEO POTRERO GRANDE</t>
  </si>
  <si>
    <t>POTRERO GRANDE</t>
  </si>
  <si>
    <t>WILMAR LIZANO ARAYA</t>
  </si>
  <si>
    <t>FREDDY SANDI BOLAÑOS</t>
  </si>
  <si>
    <t>4003</t>
  </si>
  <si>
    <t>00254</t>
  </si>
  <si>
    <t>LICEO EL CARMEN</t>
  </si>
  <si>
    <t>BIOLLEY</t>
  </si>
  <si>
    <t>JEFFRY CAMBRONERO GUIDO</t>
  </si>
  <si>
    <t>JEANETH ROJAS MENDEZ</t>
  </si>
  <si>
    <t>4004</t>
  </si>
  <si>
    <t>00398</t>
  </si>
  <si>
    <t>LICEO BORUCA</t>
  </si>
  <si>
    <t>BORUCA</t>
  </si>
  <si>
    <t>YEHUDI LEIVA GONZALEZ</t>
  </si>
  <si>
    <t>RODRIGO FERNANDEZ GONZALEZ</t>
  </si>
  <si>
    <t>4006</t>
  </si>
  <si>
    <t>00571</t>
  </si>
  <si>
    <t>LICEO YOLANDA OREAMUNO UNGER</t>
  </si>
  <si>
    <t>VOLCAN</t>
  </si>
  <si>
    <t>URBANIZACION EL PROGRESO</t>
  </si>
  <si>
    <t>MARIELOS PORRAS ALTAMIRANO</t>
  </si>
  <si>
    <t>ROBERTO DE JESUS GRANADOS CHAVARRIA</t>
  </si>
  <si>
    <t>4007</t>
  </si>
  <si>
    <t>00352</t>
  </si>
  <si>
    <t>COLEGIO LA ASUNCION</t>
  </si>
  <si>
    <t>LA PRADERA</t>
  </si>
  <si>
    <t>YADIRA QUESADA PEREIRA</t>
  </si>
  <si>
    <t>4008</t>
  </si>
  <si>
    <t>00354</t>
  </si>
  <si>
    <t>LICEO FERNANDO VOLIO JIMENEZ</t>
  </si>
  <si>
    <t>BRIGITTE GUZMAN ARGUELLO</t>
  </si>
  <si>
    <t>4009</t>
  </si>
  <si>
    <t>00080</t>
  </si>
  <si>
    <t>LICEO UNESCO</t>
  </si>
  <si>
    <t>UNESCO</t>
  </si>
  <si>
    <t>HENRY ARAYA OROZCO</t>
  </si>
  <si>
    <t>4010</t>
  </si>
  <si>
    <t>00251</t>
  </si>
  <si>
    <t>LICEO SAN PEDRO</t>
  </si>
  <si>
    <t>ALTAMIRANO ABARCA MILRE</t>
  </si>
  <si>
    <t>LILLIAM VARGAS PEREZ</t>
  </si>
  <si>
    <t>4011</t>
  </si>
  <si>
    <t>00432</t>
  </si>
  <si>
    <t>LICEO DE SANTA GERTRUDIS</t>
  </si>
  <si>
    <t>SANTA GERTRUDIS NORTE</t>
  </si>
  <si>
    <t>LAURA RAMOS FALLAS</t>
  </si>
  <si>
    <t>CATALINA PORRAS QUESADA</t>
  </si>
  <si>
    <t>4012</t>
  </si>
  <si>
    <t>00377</t>
  </si>
  <si>
    <t>LICEO CARRILLOS DE POAS</t>
  </si>
  <si>
    <t>CARRILLOS</t>
  </si>
  <si>
    <t>CARRILLOS BAJO</t>
  </si>
  <si>
    <t>ALI ANTONIO SIBAJA SIBAJA</t>
  </si>
  <si>
    <t>YANSY ALPIZAR JIMENEZ</t>
  </si>
  <si>
    <t>4013</t>
  </si>
  <si>
    <t>00412</t>
  </si>
  <si>
    <t>COLEGIO TUETAL NORTE</t>
  </si>
  <si>
    <t>TAMBOR</t>
  </si>
  <si>
    <t>TUETAL NORTE</t>
  </si>
  <si>
    <t>LUIS ANGEL SALAZAR ARRIETA</t>
  </si>
  <si>
    <t>4014</t>
  </si>
  <si>
    <t>00413</t>
  </si>
  <si>
    <t>LICEO SAN ROQUE</t>
  </si>
  <si>
    <t>MARIA TERESA OBANDO ESPINOZA</t>
  </si>
  <si>
    <t>4015</t>
  </si>
  <si>
    <t>00411</t>
  </si>
  <si>
    <t>COLEGIO AMBIENTALISTA EL ROBLE</t>
  </si>
  <si>
    <t>EL ROBLE DE ALAJUELA</t>
  </si>
  <si>
    <t>SANTIAGO HERRERA BARRANTES</t>
  </si>
  <si>
    <t>4018</t>
  </si>
  <si>
    <t>00093</t>
  </si>
  <si>
    <t>INSTITUTO DE ALAJUELA</t>
  </si>
  <si>
    <t>PLAZA ACOSTA</t>
  </si>
  <si>
    <t>SIGRID GONZALEZ GRAJALES</t>
  </si>
  <si>
    <t>JOHNNY SANCHEZ SOLANO</t>
  </si>
  <si>
    <t>4019</t>
  </si>
  <si>
    <t>00106</t>
  </si>
  <si>
    <t>LICEO DE ATENAS MARTHA MIRAMBELL UMAÑA</t>
  </si>
  <si>
    <t>JORGE CALDERON SALGUERO</t>
  </si>
  <si>
    <t>4020</t>
  </si>
  <si>
    <t>00104</t>
  </si>
  <si>
    <t>LICEO LEON CORTES CASTRO</t>
  </si>
  <si>
    <t>LEON CORTES</t>
  </si>
  <si>
    <t>JEFFREY OSVALDO MEJIAS MESEN</t>
  </si>
  <si>
    <t>4021</t>
  </si>
  <si>
    <t>00109</t>
  </si>
  <si>
    <t>LICEO DE POAS</t>
  </si>
  <si>
    <t>RODOLFO SIBAJA SOLIS</t>
  </si>
  <si>
    <t>4022</t>
  </si>
  <si>
    <t>00092</t>
  </si>
  <si>
    <t>COLEGIO GREGORIO JOSE RAMIREZ CASTRO</t>
  </si>
  <si>
    <t>MONTECILLOS</t>
  </si>
  <si>
    <t>LUIS DIEGO QUESADA ROSALES</t>
  </si>
  <si>
    <t>4023</t>
  </si>
  <si>
    <t>00089</t>
  </si>
  <si>
    <t>COLEGIO EL CARMEN</t>
  </si>
  <si>
    <t>BARRIO EL CARMEN</t>
  </si>
  <si>
    <t>JULIO CESAR HURTADO ACUÑA</t>
  </si>
  <si>
    <t>4024</t>
  </si>
  <si>
    <t>00094</t>
  </si>
  <si>
    <t>LICEO SAN JOSE</t>
  </si>
  <si>
    <t>LEONARDO SEGURA NUÑEZ</t>
  </si>
  <si>
    <t>4025</t>
  </si>
  <si>
    <t>00096</t>
  </si>
  <si>
    <t>LICEO OTILIO ULATE BLANCO</t>
  </si>
  <si>
    <t>EL RODEO</t>
  </si>
  <si>
    <t>GUSTAVO A. RAMOS BERMUDEZ</t>
  </si>
  <si>
    <t>4026</t>
  </si>
  <si>
    <t>00103</t>
  </si>
  <si>
    <t>LIZETH CORRALES MEJIAS</t>
  </si>
  <si>
    <t>4027</t>
  </si>
  <si>
    <t>00098</t>
  </si>
  <si>
    <t>LICEO SAN RAFAEL</t>
  </si>
  <si>
    <t>JEFRY ROJAS JIMENEZ</t>
  </si>
  <si>
    <t>4028</t>
  </si>
  <si>
    <t>00090</t>
  </si>
  <si>
    <t>COLEGIO REDENTORISTA SAN ALFONSO</t>
  </si>
  <si>
    <t>ROSIBEL AGÜERO QUIROS</t>
  </si>
  <si>
    <t>4029</t>
  </si>
  <si>
    <t>00099</t>
  </si>
  <si>
    <t>LICEO DE TURRUCARES</t>
  </si>
  <si>
    <t>TURRUCARES</t>
  </si>
  <si>
    <t>MIGUEL ALONSO ALPIZAR VARGAS</t>
  </si>
  <si>
    <t>4030</t>
  </si>
  <si>
    <t>00257</t>
  </si>
  <si>
    <t>EXPERIMENTAL BILINGÜE DE GRECIA</t>
  </si>
  <si>
    <t>BARRIO LATINO</t>
  </si>
  <si>
    <t>DIEGO ARMANDO SOLANO BUSTOS</t>
  </si>
  <si>
    <t>4031</t>
  </si>
  <si>
    <t>00452</t>
  </si>
  <si>
    <t>LICEO DE TAMBOR</t>
  </si>
  <si>
    <t>LENA BOGANTES GUTIERREZ</t>
  </si>
  <si>
    <t>4032</t>
  </si>
  <si>
    <t>00421</t>
  </si>
  <si>
    <t>LICEO NUESTRA SEÑORA DE LOS ANGELES</t>
  </si>
  <si>
    <t>LOS JARDINES</t>
  </si>
  <si>
    <t>DANNY PERALTA CRUZ</t>
  </si>
  <si>
    <t>AIDA MENDEZ JIMENEZ</t>
  </si>
  <si>
    <t>4033</t>
  </si>
  <si>
    <t>00101</t>
  </si>
  <si>
    <t>INSTITUTO JULIO ACOSTA GARCIA</t>
  </si>
  <si>
    <t>LA CORTE</t>
  </si>
  <si>
    <t>FREDDY RODRIGUEZ ALVAREZ</t>
  </si>
  <si>
    <t>GRETHEL AVILA VARGAS</t>
  </si>
  <si>
    <t>4034</t>
  </si>
  <si>
    <t>00108</t>
  </si>
  <si>
    <t>EXPERIMENTAL BILINGÜE DE PALMARES</t>
  </si>
  <si>
    <t>GREIVIN O. CHACON RODRIGUEZ</t>
  </si>
  <si>
    <t>4035</t>
  </si>
  <si>
    <t>00107</t>
  </si>
  <si>
    <t>COLEGIO DE NARANJO</t>
  </si>
  <si>
    <t>DANILO CRUZ CASTRO</t>
  </si>
  <si>
    <t>MARJORIE RODRIGUEZ CARRANZA</t>
  </si>
  <si>
    <t>4036</t>
  </si>
  <si>
    <t>00244</t>
  </si>
  <si>
    <t>COLEGIO VALLE AZUL</t>
  </si>
  <si>
    <t>LETICIA ARRIETA CHACON</t>
  </si>
  <si>
    <t>LUIS ENRIQUE ROJAS OVARES</t>
  </si>
  <si>
    <t>4037</t>
  </si>
  <si>
    <t>00100</t>
  </si>
  <si>
    <t>LICEO PATRIARCA SAN JOSE</t>
  </si>
  <si>
    <t>BARRIO SAN JOSE</t>
  </si>
  <si>
    <t>EDGAR SOLIS BARQUERO</t>
  </si>
  <si>
    <t>4038</t>
  </si>
  <si>
    <t>00442</t>
  </si>
  <si>
    <t>EXPERIMENTAL BILINGÜE DE NARANJO</t>
  </si>
  <si>
    <t>SAN JERONIMO</t>
  </si>
  <si>
    <t>YERLIN JARA AMORES</t>
  </si>
  <si>
    <t>4039</t>
  </si>
  <si>
    <t>00501</t>
  </si>
  <si>
    <t>COLEGIO DR. RICARDO MORENO CAÑAS</t>
  </si>
  <si>
    <t>ZARAGOZA</t>
  </si>
  <si>
    <t>RINCON</t>
  </si>
  <si>
    <t>WARNER ANTONIO VEGA SOLIS</t>
  </si>
  <si>
    <t>4040</t>
  </si>
  <si>
    <t>00120</t>
  </si>
  <si>
    <t>LICEO DE ALFARO RUIZ</t>
  </si>
  <si>
    <t>ZARCERO</t>
  </si>
  <si>
    <t>BARRIO CEMENTERIO</t>
  </si>
  <si>
    <t>OSCAR ARMANDO LOPEZ ROJAS</t>
  </si>
  <si>
    <t>GONZALO BARAHONA SOLANO</t>
  </si>
  <si>
    <t>4041</t>
  </si>
  <si>
    <t>00374</t>
  </si>
  <si>
    <t>LICEO SUCRE</t>
  </si>
  <si>
    <t>SUCRE</t>
  </si>
  <si>
    <t>JORGE ANTONIO ALVARADO SAENZ</t>
  </si>
  <si>
    <t>4042</t>
  </si>
  <si>
    <t>00373</t>
  </si>
  <si>
    <t>LICEO DE FLORENCIA</t>
  </si>
  <si>
    <t>FLORENCIA</t>
  </si>
  <si>
    <t>ANA DORIS GONZALEZ GONZALEZ</t>
  </si>
  <si>
    <t>YADIRA QUESADA MURILLO</t>
  </si>
  <si>
    <t>4043</t>
  </si>
  <si>
    <t>00409</t>
  </si>
  <si>
    <t>LICEO PAVON</t>
  </si>
  <si>
    <t>EL AMPARO</t>
  </si>
  <si>
    <t>PAVON</t>
  </si>
  <si>
    <t>OMAR ROJAS SOLIS</t>
  </si>
  <si>
    <t>LUISA BUSTOS QUIROS</t>
  </si>
  <si>
    <t>4044</t>
  </si>
  <si>
    <t>00431</t>
  </si>
  <si>
    <t>LICEO SANTA RITA</t>
  </si>
  <si>
    <t>16</t>
  </si>
  <si>
    <t>RIO CUARTO</t>
  </si>
  <si>
    <t>GRUSHENSKA CASTILLO FERNANDEZ</t>
  </si>
  <si>
    <t>ROBERTO CESPEDES MORA</t>
  </si>
  <si>
    <t>4045</t>
  </si>
  <si>
    <t>00113</t>
  </si>
  <si>
    <t>LICEO DE SAN CARLOS</t>
  </si>
  <si>
    <t>HENRY RAMIREZ VASQUEZ</t>
  </si>
  <si>
    <t>4046</t>
  </si>
  <si>
    <t>00111</t>
  </si>
  <si>
    <t>COLEGIO DIOCESANO PADRE ELADIO SANCHO</t>
  </si>
  <si>
    <t>CIUDAD QUESADA</t>
  </si>
  <si>
    <t>LUIS FELIPE ROJAS ARRIETA</t>
  </si>
  <si>
    <t>4047</t>
  </si>
  <si>
    <t>00408</t>
  </si>
  <si>
    <t>LICEO CHACHAGUA</t>
  </si>
  <si>
    <t>ALAJUELA / SAN RAMON / PEÑAS BLANCAS</t>
  </si>
  <si>
    <t>PEÑAS BLANCAS</t>
  </si>
  <si>
    <t>CHACHAGUA</t>
  </si>
  <si>
    <t>LIGIA SOLANO DELGADO</t>
  </si>
  <si>
    <t>4048</t>
  </si>
  <si>
    <t>00562</t>
  </si>
  <si>
    <t>LICEO ENRIQUE GUIER SAENZ</t>
  </si>
  <si>
    <t>CACHI</t>
  </si>
  <si>
    <t>SEIDY NAJERA NUÑEZ</t>
  </si>
  <si>
    <t>EMILY MASIS MARIN</t>
  </si>
  <si>
    <t>4049</t>
  </si>
  <si>
    <t>00503</t>
  </si>
  <si>
    <t>LICEO MANUEL EMILIO RODRIGUEZ</t>
  </si>
  <si>
    <t>ALVARADO</t>
  </si>
  <si>
    <t>CERVANTES</t>
  </si>
  <si>
    <t>CRISTIAN VARELA BARQUERO</t>
  </si>
  <si>
    <t>4050</t>
  </si>
  <si>
    <t>00127</t>
  </si>
  <si>
    <t>LICEO VICENTE LACHNER SANDOVAL</t>
  </si>
  <si>
    <t>MAURICIO GIUTTA SANCHEZ</t>
  </si>
  <si>
    <t>4051</t>
  </si>
  <si>
    <t>00128</t>
  </si>
  <si>
    <t>COLEGIO SAN LUIS GONZAGA</t>
  </si>
  <si>
    <t>IGLESIAS</t>
  </si>
  <si>
    <t>LUIS FELIPE HERNANDEZ CERDAS</t>
  </si>
  <si>
    <t>ZIANE SOTO UREÑA</t>
  </si>
  <si>
    <t>4052</t>
  </si>
  <si>
    <t>00133</t>
  </si>
  <si>
    <t>LICEO DE PARAISO</t>
  </si>
  <si>
    <t>GUILLERMO ZUÑIGA CERDAS</t>
  </si>
  <si>
    <t>LUIS FRANCISCO MENDEZ QUESADA</t>
  </si>
  <si>
    <t>4053</t>
  </si>
  <si>
    <t>00140</t>
  </si>
  <si>
    <t>COLEGIO ELIAS LEIVA QUIROS</t>
  </si>
  <si>
    <t>EL GUARCO</t>
  </si>
  <si>
    <t>TEJAR</t>
  </si>
  <si>
    <t>EL TEJAR</t>
  </si>
  <si>
    <t>ALEJANDRA ARAYA CALVO</t>
  </si>
  <si>
    <t>PRISCILLA BOGARIN VILLALOBOS</t>
  </si>
  <si>
    <t>4054</t>
  </si>
  <si>
    <t>00129</t>
  </si>
  <si>
    <t>COLEGIO SERAFICO SAN FRANCISCO</t>
  </si>
  <si>
    <t>SAN NICOLAS</t>
  </si>
  <si>
    <t>LOYOLA</t>
  </si>
  <si>
    <t>TOMAS GABRIEL MORENO MADRID</t>
  </si>
  <si>
    <t>4055</t>
  </si>
  <si>
    <t>00125</t>
  </si>
  <si>
    <t>COLEGIO SAGRADO CORAZON DE JESUS</t>
  </si>
  <si>
    <t>SONIA LUCRECIA OVALLE CRUZ</t>
  </si>
  <si>
    <t>4056</t>
  </si>
  <si>
    <t>00126</t>
  </si>
  <si>
    <t>UNIDAD PEDAGOGICA RAFAEL HERNANDEZ MADRIZ</t>
  </si>
  <si>
    <t>ISELA MARIA SOLANO CAMPOS</t>
  </si>
  <si>
    <t>4057</t>
  </si>
  <si>
    <t>00047</t>
  </si>
  <si>
    <t>LICEO DE TARRAZU</t>
  </si>
  <si>
    <t>LOS SANTOS</t>
  </si>
  <si>
    <t>TARRAZU</t>
  </si>
  <si>
    <t>SAN MARCOS</t>
  </si>
  <si>
    <t>SANTA CECILIA</t>
  </si>
  <si>
    <t>ERICK MARTIN CARVAJAL RIVERA</t>
  </si>
  <si>
    <t>ELENA PICADO NARANJO</t>
  </si>
  <si>
    <t>4058</t>
  </si>
  <si>
    <t>00263</t>
  </si>
  <si>
    <t>LICEO DE COT</t>
  </si>
  <si>
    <t>OREAMUNO</t>
  </si>
  <si>
    <t>COT</t>
  </si>
  <si>
    <t>CHRISTIAN CORDOBA MONGE</t>
  </si>
  <si>
    <t>KATTIA ARAYA ARAYA</t>
  </si>
  <si>
    <t>4059</t>
  </si>
  <si>
    <t>00407</t>
  </si>
  <si>
    <t>LICEO SAN DIEGO</t>
  </si>
  <si>
    <t>SANTIAGO DEL MONTE</t>
  </si>
  <si>
    <t>NELSON SALAS MATA</t>
  </si>
  <si>
    <t>4060</t>
  </si>
  <si>
    <t>00287</t>
  </si>
  <si>
    <t>COLEGIO SAN FRANCISCO</t>
  </si>
  <si>
    <t>AGUACALIENTE (SAN FRANCISCO)</t>
  </si>
  <si>
    <t>AGUA CALIENTE</t>
  </si>
  <si>
    <t>JAQUELINE GUTIERREZ CHAVES</t>
  </si>
  <si>
    <t>XIOMARA TORRES JIMENEZ</t>
  </si>
  <si>
    <t>4061</t>
  </si>
  <si>
    <t>00394</t>
  </si>
  <si>
    <t>LICEO DE CORRALILLO</t>
  </si>
  <si>
    <t>CORRALILLO</t>
  </si>
  <si>
    <t>LAURA CRUZ JIMENEZ</t>
  </si>
  <si>
    <t>25519478/25916395</t>
  </si>
  <si>
    <t>4064</t>
  </si>
  <si>
    <t>00395</t>
  </si>
  <si>
    <t>COLEGIO FRANCISCA CARRASCO JIMENEZ</t>
  </si>
  <si>
    <t>GUADALUPE (ARENILLA)</t>
  </si>
  <si>
    <t>ADRIAN ALFARO POVEDA</t>
  </si>
  <si>
    <t>4065</t>
  </si>
  <si>
    <t>00290</t>
  </si>
  <si>
    <t>COLEGIO ALEJANDRO QUESADA R.</t>
  </si>
  <si>
    <t>REBECA MOLINA LOBO</t>
  </si>
  <si>
    <t>4066</t>
  </si>
  <si>
    <t>00262</t>
  </si>
  <si>
    <t>LICEO EXPERIMENTAL BILINGÜE JOSE FIGUERES FERRER</t>
  </si>
  <si>
    <t>EL PEDEGRAL</t>
  </si>
  <si>
    <t>GERARDO MONTERO BRENES</t>
  </si>
  <si>
    <t>4067</t>
  </si>
  <si>
    <t>00139</t>
  </si>
  <si>
    <t>LICEO BRAULIO CARRILLO COLINA</t>
  </si>
  <si>
    <t>JACQUELINE BRENES MONTERO</t>
  </si>
  <si>
    <t>4068</t>
  </si>
  <si>
    <t>00569</t>
  </si>
  <si>
    <t>LICEO LLANO BONITO</t>
  </si>
  <si>
    <t>20</t>
  </si>
  <si>
    <t>LLANO BONITO</t>
  </si>
  <si>
    <t>GEOVANNY ROJAS MIRANDA</t>
  </si>
  <si>
    <t>ROY CASTRO JIMENEZ</t>
  </si>
  <si>
    <t>4069</t>
  </si>
  <si>
    <t>00136</t>
  </si>
  <si>
    <t>COLEGIO DR. CLODOMIRO PICADO TWIGHT</t>
  </si>
  <si>
    <t>LA HACIENDITA</t>
  </si>
  <si>
    <t>HUMBERTO SANABRIA PICADO</t>
  </si>
  <si>
    <t>YORLENY SANCHEZ VEGA</t>
  </si>
  <si>
    <t>4070</t>
  </si>
  <si>
    <t>00135</t>
  </si>
  <si>
    <t>LICEO HERNAN VARGAS RAMIREZ</t>
  </si>
  <si>
    <t>JUAN VIÑAS</t>
  </si>
  <si>
    <t>MARIA ISABEL SANCHEZ MONTOYA</t>
  </si>
  <si>
    <t>EVELYN ZAMORA HERRERA</t>
  </si>
  <si>
    <t>24591100 Ext.47502/47501</t>
  </si>
  <si>
    <t>4071</t>
  </si>
  <si>
    <t>00286</t>
  </si>
  <si>
    <t>LICEO TUCURRIQUE</t>
  </si>
  <si>
    <t>TUCURRIQUE</t>
  </si>
  <si>
    <t>LA FLORA</t>
  </si>
  <si>
    <t>CESAR PORTUGUEZ SANABRIA</t>
  </si>
  <si>
    <t>4072</t>
  </si>
  <si>
    <t>00368</t>
  </si>
  <si>
    <t>LICEO SANTA TERESITA</t>
  </si>
  <si>
    <t>SANTA TERESITA</t>
  </si>
  <si>
    <t>JOSE LUIS SOJO ROMERO</t>
  </si>
  <si>
    <t>ROCIO CASTRO SANCHEZ</t>
  </si>
  <si>
    <t>4073</t>
  </si>
  <si>
    <t>00461</t>
  </si>
  <si>
    <t>EXPERIMENTAL BILINGÜE DE TURRIALBA</t>
  </si>
  <si>
    <t>TOMAS GUARDIA</t>
  </si>
  <si>
    <t>AXEL MONTERO AVALOS</t>
  </si>
  <si>
    <t>4074</t>
  </si>
  <si>
    <t>00462</t>
  </si>
  <si>
    <t>LICEO TRES EQUIS</t>
  </si>
  <si>
    <t>TRES EQUIS</t>
  </si>
  <si>
    <t>CARLOS GABRIEL UMANA POVEDA</t>
  </si>
  <si>
    <t>EVELIN QUIROS ARCE</t>
  </si>
  <si>
    <t>4075</t>
  </si>
  <si>
    <t>00460</t>
  </si>
  <si>
    <t>COLEGIO AMBIENTALISTA DE PEJIBAYE</t>
  </si>
  <si>
    <t>PEJIBAYE</t>
  </si>
  <si>
    <t>YOJEVET SOLANO CASTRO</t>
  </si>
  <si>
    <t>4076</t>
  </si>
  <si>
    <t>00284</t>
  </si>
  <si>
    <t>SAN JOSE DE LA MONTAÑA</t>
  </si>
  <si>
    <t>LUIS FRANCISCO SOLANO SALAZAR</t>
  </si>
  <si>
    <t>4077</t>
  </si>
  <si>
    <t>00147</t>
  </si>
  <si>
    <t>LICEO ING. SAMUEL SAENZ FLORES</t>
  </si>
  <si>
    <t>CUBUJUQUI</t>
  </si>
  <si>
    <t>JUAN CARLOS CAMPOS ALPIZAR</t>
  </si>
  <si>
    <t>4078</t>
  </si>
  <si>
    <t>00143</t>
  </si>
  <si>
    <t>LICEO DE HEREDIA</t>
  </si>
  <si>
    <t>OSCAR MORALES QUESADA</t>
  </si>
  <si>
    <t>4079</t>
  </si>
  <si>
    <t>00157</t>
  </si>
  <si>
    <t>LICEO REGIONAL DE FLORES</t>
  </si>
  <si>
    <t>SAN JOAQUIN</t>
  </si>
  <si>
    <t>SAN JOAQUIN FLORES</t>
  </si>
  <si>
    <t>MILKA YATACO AÑAZGO</t>
  </si>
  <si>
    <t>4080</t>
  </si>
  <si>
    <t>00154</t>
  </si>
  <si>
    <t>LICEO ING. CARLOS PASCUA ZUÑIGA</t>
  </si>
  <si>
    <t>BARRIO SANTIAGO</t>
  </si>
  <si>
    <t>GEOVANNY ESQUIVEL ALFARO</t>
  </si>
  <si>
    <t>4081</t>
  </si>
  <si>
    <t>00151</t>
  </si>
  <si>
    <t>COLEGIO SANTA MARIA DE GUADALUPE</t>
  </si>
  <si>
    <t>QUINTANA</t>
  </si>
  <si>
    <t>GUSTAVO RODRIGUEZ VARGAS</t>
  </si>
  <si>
    <t>4082</t>
  </si>
  <si>
    <t>00158</t>
  </si>
  <si>
    <t>LICEO MARIO VINDAS SALAZAR</t>
  </si>
  <si>
    <t>KARINA MONGE BADILLA</t>
  </si>
  <si>
    <t>4084</t>
  </si>
  <si>
    <t>00152</t>
  </si>
  <si>
    <t>LICEO DE SANTA BARBARA</t>
  </si>
  <si>
    <t>JONATHAN CAMBRONERO SALAS</t>
  </si>
  <si>
    <t>4085</t>
  </si>
  <si>
    <t>00142</t>
  </si>
  <si>
    <t>LICEO ING. MANUEL BENAVIDES RODRIGUEZ</t>
  </si>
  <si>
    <t>BARRIO LOURDES</t>
  </si>
  <si>
    <t>RICARDO SAENZ BOLAÑOS</t>
  </si>
  <si>
    <t>4086</t>
  </si>
  <si>
    <t>00155</t>
  </si>
  <si>
    <t>LICEO DE SAN ISIDRO</t>
  </si>
  <si>
    <t>TERESITA SANCHEZ ELIZONDO</t>
  </si>
  <si>
    <t>4087</t>
  </si>
  <si>
    <t>00156</t>
  </si>
  <si>
    <t>EXPERIMENTAL BILINGÜE DE BELEN</t>
  </si>
  <si>
    <t>WAGNER ALFARO ROMAN</t>
  </si>
  <si>
    <t>4088</t>
  </si>
  <si>
    <t>00153</t>
  </si>
  <si>
    <t>UNIDAD PEDAGOGICA EL ROBLE</t>
  </si>
  <si>
    <t>JORGE MARIO PEÑA CORDERO</t>
  </si>
  <si>
    <t>4089</t>
  </si>
  <si>
    <t>00145</t>
  </si>
  <si>
    <t>COLEGIO CLARETIANO</t>
  </si>
  <si>
    <t>PAULA OCAMPO MONTERROSA</t>
  </si>
  <si>
    <t>4090</t>
  </si>
  <si>
    <t>00220</t>
  </si>
  <si>
    <t>LICEO SANTO DOMINGO</t>
  </si>
  <si>
    <t>JULIO CESAR HERNANDEZ ROMERO</t>
  </si>
  <si>
    <t>4091</t>
  </si>
  <si>
    <t>00602</t>
  </si>
  <si>
    <t>LICEO DE RIO FRIO</t>
  </si>
  <si>
    <t>HORQUETAS</t>
  </si>
  <si>
    <t>FINCA 11</t>
  </si>
  <si>
    <t>MARIA ISABEL ANCHIA LEON</t>
  </si>
  <si>
    <t>FRANKLIN SOLANO CASTRO</t>
  </si>
  <si>
    <t>4092</t>
  </si>
  <si>
    <t>00219</t>
  </si>
  <si>
    <t>LICEO LOS LAGOS</t>
  </si>
  <si>
    <t>RESIDENCIAL LOS LAGOS</t>
  </si>
  <si>
    <t>KENNETH ROSALES CHAVES</t>
  </si>
  <si>
    <t>4093</t>
  </si>
  <si>
    <t>00252</t>
  </si>
  <si>
    <t>COLEGIO LA AURORA</t>
  </si>
  <si>
    <t>ULLOA</t>
  </si>
  <si>
    <t>MARCO ANTONIO MARTINEZ ARIAS</t>
  </si>
  <si>
    <t>4095</t>
  </si>
  <si>
    <t>00283</t>
  </si>
  <si>
    <t>LICEO LA VIRGEN</t>
  </si>
  <si>
    <t>LA VIRGEN</t>
  </si>
  <si>
    <t>MICHAEL MORALES BALDI</t>
  </si>
  <si>
    <t>MILDRED ALFARO ESQUIVEL</t>
  </si>
  <si>
    <t>4097</t>
  </si>
  <si>
    <t>00544</t>
  </si>
  <si>
    <t>COLEGIO JOSE MARIA GUTIERREZ</t>
  </si>
  <si>
    <t>BAGACES</t>
  </si>
  <si>
    <t>MOGOTE</t>
  </si>
  <si>
    <t>GUAYABO</t>
  </si>
  <si>
    <t>MARIA BEATRIZ CHAVARRIA CHACON</t>
  </si>
  <si>
    <t>OSCAR LUIS VILLALOBOS VARGAS</t>
  </si>
  <si>
    <t>4098</t>
  </si>
  <si>
    <t>00438</t>
  </si>
  <si>
    <t>COLEGIO CAÑAS DULCES</t>
  </si>
  <si>
    <t>CAÑAS DULCES</t>
  </si>
  <si>
    <t>RODOLFO ANGULO ESPINOZA</t>
  </si>
  <si>
    <t>ROXANA MUÑOS RIVERA</t>
  </si>
  <si>
    <t>4099</t>
  </si>
  <si>
    <t>00372</t>
  </si>
  <si>
    <t>COLEGIO SANTA CECILIA</t>
  </si>
  <si>
    <t>LA CRUZ</t>
  </si>
  <si>
    <t>LOS MILLONARIOS</t>
  </si>
  <si>
    <t>DAVID MOISES ALFARO MUÑOZ</t>
  </si>
  <si>
    <t>ALI MARCHENA VILLEGAS</t>
  </si>
  <si>
    <t>4100</t>
  </si>
  <si>
    <t>00182</t>
  </si>
  <si>
    <t>EXPERIMENTAL BILINGÜE DE LA CRUZ</t>
  </si>
  <si>
    <t>FLABIAN CORTES VARGAS</t>
  </si>
  <si>
    <t>JOHANNA MARIA AMPIE GUZMAN</t>
  </si>
  <si>
    <t>4101</t>
  </si>
  <si>
    <t>00174</t>
  </si>
  <si>
    <t>COLEGIO DE BAGACES</t>
  </si>
  <si>
    <t>HAROLL MAURICIO CALVO QUESADA</t>
  </si>
  <si>
    <t>4102</t>
  </si>
  <si>
    <t>00163</t>
  </si>
  <si>
    <t>INSTITUTO DE GUANACASTE</t>
  </si>
  <si>
    <t>EL CAPULIN</t>
  </si>
  <si>
    <t>DANIEL ALBERTO ULLOA SILES</t>
  </si>
  <si>
    <t>4103</t>
  </si>
  <si>
    <t>00164</t>
  </si>
  <si>
    <t>LICEO LABORATORIO DE LIBERIA</t>
  </si>
  <si>
    <t>BARRIO CAPULIN</t>
  </si>
  <si>
    <t>CARLOS EMEL MENDEZ ANGULO</t>
  </si>
  <si>
    <t>24591100 Ext.42761</t>
  </si>
  <si>
    <t>4104</t>
  </si>
  <si>
    <t>00379</t>
  </si>
  <si>
    <t>COLEGIO BOCAS DE NOSARA</t>
  </si>
  <si>
    <t>EDUARDO ROSALES MEJIA</t>
  </si>
  <si>
    <t>4105</t>
  </si>
  <si>
    <t>00166</t>
  </si>
  <si>
    <t>LICEO DE NICOYA</t>
  </si>
  <si>
    <t>ANA LORENA JUAREZ ZUNIGA</t>
  </si>
  <si>
    <t>4106</t>
  </si>
  <si>
    <t>00422</t>
  </si>
  <si>
    <t>LICEO SAN FRANCISCO DE COYOTE</t>
  </si>
  <si>
    <t>NANDAYURE</t>
  </si>
  <si>
    <t>BEJUCO</t>
  </si>
  <si>
    <t>HENRY MORALES RAMOS</t>
  </si>
  <si>
    <t>GUILLERMO JUAREZ GARCIA</t>
  </si>
  <si>
    <t>4107</t>
  </si>
  <si>
    <t>00355</t>
  </si>
  <si>
    <t>EXPERIMENTAL BILINGÜE DE SANTA CRUZ</t>
  </si>
  <si>
    <t>4108</t>
  </si>
  <si>
    <t>00169</t>
  </si>
  <si>
    <t>LICEO SANTA CRUZ, CLIMACO A. PEREZ</t>
  </si>
  <si>
    <t>RANDAL CHAVES ZUÑIGA</t>
  </si>
  <si>
    <t>4109</t>
  </si>
  <si>
    <t>00513</t>
  </si>
  <si>
    <t>LICEO BELEN</t>
  </si>
  <si>
    <t>ONELIA GUEVARA VIALES</t>
  </si>
  <si>
    <t>PAOLA CRISTINA RAMIREZ BRICEÑO</t>
  </si>
  <si>
    <t>4110</t>
  </si>
  <si>
    <t>00180</t>
  </si>
  <si>
    <t>LICEO MAURILIO ALVARADO VARGAS</t>
  </si>
  <si>
    <t>TILARAN</t>
  </si>
  <si>
    <t>MANRIQUE ESPINOZA SOLANO</t>
  </si>
  <si>
    <t>ROSSE BERLY GOMEZ CHEVES</t>
  </si>
  <si>
    <t>4111</t>
  </si>
  <si>
    <t>00178</t>
  </si>
  <si>
    <t>LICEO MIGUEL ARAYA VENEGAS</t>
  </si>
  <si>
    <t>ALBINO MIRANDA CORRALES</t>
  </si>
  <si>
    <t>4112</t>
  </si>
  <si>
    <t>00414</t>
  </si>
  <si>
    <t>COLEGIO SAN RAFAEL</t>
  </si>
  <si>
    <t>ABANGARES</t>
  </si>
  <si>
    <t>SIERRA</t>
  </si>
  <si>
    <t>YOLANDA VILLEGAS GUZMAN</t>
  </si>
  <si>
    <t>ADRIANA ALVAREZ MURILLO</t>
  </si>
  <si>
    <t>4113</t>
  </si>
  <si>
    <t>00276</t>
  </si>
  <si>
    <t>LICEO DE COLORADO</t>
  </si>
  <si>
    <t>COLORADO</t>
  </si>
  <si>
    <t>LUIS GAMBOA RAMIREZ</t>
  </si>
  <si>
    <t>SIONY GISSELA ESPINOZA ACEVEDO</t>
  </si>
  <si>
    <t>4114</t>
  </si>
  <si>
    <t>00366</t>
  </si>
  <si>
    <t>EXPERIMENTAL BILINGÜE DE NUEVO ARENAL</t>
  </si>
  <si>
    <t>ARENAL</t>
  </si>
  <si>
    <t>NUEVO ARENAL</t>
  </si>
  <si>
    <t>OSCAR ORIAS SILVA</t>
  </si>
  <si>
    <t>ROSSE BERLY CHEVEZ GOMEZ</t>
  </si>
  <si>
    <t>4115</t>
  </si>
  <si>
    <t>00547</t>
  </si>
  <si>
    <t>LICEO EMILIANO ODIO MADRIGAL</t>
  </si>
  <si>
    <t>MARAÑONAL</t>
  </si>
  <si>
    <t>RODOLFO CENTENO UMANZOR</t>
  </si>
  <si>
    <t>4116</t>
  </si>
  <si>
    <t>00185</t>
  </si>
  <si>
    <t>LICEO DIURNO JOSE MARTI</t>
  </si>
  <si>
    <t>CHRISTIAN MONDRAGON SOTO</t>
  </si>
  <si>
    <t>4117</t>
  </si>
  <si>
    <t>00192</t>
  </si>
  <si>
    <t>LICEO DE ESPARZA</t>
  </si>
  <si>
    <t>ESPIRITU SANTO</t>
  </si>
  <si>
    <t>MILEY SALAZAR MUÑOZ</t>
  </si>
  <si>
    <t>EVELIA BARQUERO NUÑEZ</t>
  </si>
  <si>
    <t>4118</t>
  </si>
  <si>
    <t>00194</t>
  </si>
  <si>
    <t>LICEO DE MIRAMAR</t>
  </si>
  <si>
    <t>MONTES DE ORO</t>
  </si>
  <si>
    <t>MIRAMAR</t>
  </si>
  <si>
    <t>LISBETH FERNANDEZ CHAVES</t>
  </si>
  <si>
    <t>RODNY ROJAS CAMPOS</t>
  </si>
  <si>
    <t>4119</t>
  </si>
  <si>
    <t>00186</t>
  </si>
  <si>
    <t>LICEO CHACARITA</t>
  </si>
  <si>
    <t>CHACARITA</t>
  </si>
  <si>
    <t>24591100 Ext.68231/68232/68233</t>
  </si>
  <si>
    <t>MARCO VINICIO GOMEZ LEON</t>
  </si>
  <si>
    <t>4120</t>
  </si>
  <si>
    <t>00230</t>
  </si>
  <si>
    <t>LICEO ANTONIO OBANDO CHAN</t>
  </si>
  <si>
    <t>LOS ALMENDROS</t>
  </si>
  <si>
    <t>EMMANUEL HERNANDEZ MUÑOZ</t>
  </si>
  <si>
    <t>4121</t>
  </si>
  <si>
    <t>00288</t>
  </si>
  <si>
    <t>LICEO DE CHOMES</t>
  </si>
  <si>
    <t>CHOMES</t>
  </si>
  <si>
    <t>JUDAS</t>
  </si>
  <si>
    <t>ELENA RIVERA OVARES</t>
  </si>
  <si>
    <t>JAIRO FRANKLIN TAYLOR MATARRITA</t>
  </si>
  <si>
    <t>24591100 Ext.33206/44841</t>
  </si>
  <si>
    <t>4122</t>
  </si>
  <si>
    <t>00292</t>
  </si>
  <si>
    <t>LICEO ISLA DE CHIRA</t>
  </si>
  <si>
    <t>CHIRA</t>
  </si>
  <si>
    <t>JICARO</t>
  </si>
  <si>
    <t>EDUARDO CASTILLO ROJAS</t>
  </si>
  <si>
    <t>4123</t>
  </si>
  <si>
    <t>00285</t>
  </si>
  <si>
    <t>LICEO DE COMTE</t>
  </si>
  <si>
    <t>GOLFITO</t>
  </si>
  <si>
    <t>ALTO COMTE</t>
  </si>
  <si>
    <t>JORGE ALBERTO MC FARLANE WILSON</t>
  </si>
  <si>
    <t>RANDALL LOPEZ CERDAS</t>
  </si>
  <si>
    <t>4124</t>
  </si>
  <si>
    <t>00333</t>
  </si>
  <si>
    <t>LICEO PACIFICO SUR</t>
  </si>
  <si>
    <t>PUERTO CORTES</t>
  </si>
  <si>
    <t>OJO DE AGUA</t>
  </si>
  <si>
    <t>ERICK MOLINA VILLAREAL</t>
  </si>
  <si>
    <t>4125</t>
  </si>
  <si>
    <t>00205</t>
  </si>
  <si>
    <t>LICEO CIUDAD NEILY</t>
  </si>
  <si>
    <t>CORREDOR</t>
  </si>
  <si>
    <t>CIUDAD NEILY</t>
  </si>
  <si>
    <t>CINDY MADRIZ MORAGA</t>
  </si>
  <si>
    <t>KATHIA SALAZAR ARROYO</t>
  </si>
  <si>
    <t>4126</t>
  </si>
  <si>
    <t>00440</t>
  </si>
  <si>
    <t>COLEGIO REPUBLICA DE ITALIA</t>
  </si>
  <si>
    <t>GUTIERREZ BROWN</t>
  </si>
  <si>
    <t>FILA GUINEA</t>
  </si>
  <si>
    <t>Ext.102</t>
  </si>
  <si>
    <t>OSCAR ALBERTO VARGAS UREÑA</t>
  </si>
  <si>
    <t>ADEMAR UGALDE ESPINOZA</t>
  </si>
  <si>
    <t>4127</t>
  </si>
  <si>
    <t>00344</t>
  </si>
  <si>
    <t>EXPERIMENTAL BILINGÜE DE AGUA BUENA</t>
  </si>
  <si>
    <t>AGUABUENA</t>
  </si>
  <si>
    <t>COPABUENA</t>
  </si>
  <si>
    <t>MARLER VILLALOBOS MENDEZ</t>
  </si>
  <si>
    <t>MACDONALD PEREZ BARQUERO</t>
  </si>
  <si>
    <t>4128</t>
  </si>
  <si>
    <t>00339</t>
  </si>
  <si>
    <t>LICEO RIO BANANO</t>
  </si>
  <si>
    <t>MATAMA</t>
  </si>
  <si>
    <t>RIO BANANO</t>
  </si>
  <si>
    <t>MARIBEL CARR CARR</t>
  </si>
  <si>
    <t>JUAN LUIS MATARRITA THOMPSON</t>
  </si>
  <si>
    <t>4129</t>
  </si>
  <si>
    <t>00336</t>
  </si>
  <si>
    <t>LICEO DE SIXAOLA</t>
  </si>
  <si>
    <t>SIXAOLA</t>
  </si>
  <si>
    <t>LAURA VANESSA CASTILLO MEJIAS</t>
  </si>
  <si>
    <t>4130</t>
  </si>
  <si>
    <t>00443</t>
  </si>
  <si>
    <t>LICEO RODRIGO SOLANO QUIROS</t>
  </si>
  <si>
    <t>CAIRO</t>
  </si>
  <si>
    <t>EL CAIRO</t>
  </si>
  <si>
    <t>SANDRA MARCELA VARGAS PEREIRA</t>
  </si>
  <si>
    <t>SANDRA CAMPBELL ROJAS</t>
  </si>
  <si>
    <t>4131</t>
  </si>
  <si>
    <t>00332</t>
  </si>
  <si>
    <t>LICEO MATINA</t>
  </si>
  <si>
    <t>MATINA</t>
  </si>
  <si>
    <t>MATINA CENTRO</t>
  </si>
  <si>
    <t>DIEGO ARMANDO RETANA ABARCA</t>
  </si>
  <si>
    <t>GUILLERMO WALESS CAMBEL</t>
  </si>
  <si>
    <t>4132</t>
  </si>
  <si>
    <t>00259</t>
  </si>
  <si>
    <t>LICEO MARYLAND</t>
  </si>
  <si>
    <t>REVENTAZON</t>
  </si>
  <si>
    <t>LA RECTA DE IMPERIO</t>
  </si>
  <si>
    <t>PABLO SEGURA VIQUEZ</t>
  </si>
  <si>
    <t>4133</t>
  </si>
  <si>
    <t>00211</t>
  </si>
  <si>
    <t>COLEGIO DE LIMON</t>
  </si>
  <si>
    <t>CERRO MOCHO</t>
  </si>
  <si>
    <t>ERICK CHEVEZ RODRIGUEZ</t>
  </si>
  <si>
    <t>4134</t>
  </si>
  <si>
    <t>00210</t>
  </si>
  <si>
    <t>LICEO MARIO BOURNE BOURNE</t>
  </si>
  <si>
    <t>HUGO ARRIETA BARAHONA</t>
  </si>
  <si>
    <t>4135</t>
  </si>
  <si>
    <t>00260</t>
  </si>
  <si>
    <t>COLEGIO SULAYÖM</t>
  </si>
  <si>
    <t>SULA</t>
  </si>
  <si>
    <t>TELIRE</t>
  </si>
  <si>
    <t>AMUBRI</t>
  </si>
  <si>
    <t>JENNIFER VILLANUEVA GONZALEZ</t>
  </si>
  <si>
    <t>BETTY HERNANDEZ TORRES</t>
  </si>
  <si>
    <t>4137</t>
  </si>
  <si>
    <t>00420</t>
  </si>
  <si>
    <t>LICEO LA ALEGRIA</t>
  </si>
  <si>
    <t>ALEGRIA</t>
  </si>
  <si>
    <t>LA ALEGRIA</t>
  </si>
  <si>
    <t>TATIANA MATA SOLANO</t>
  </si>
  <si>
    <t>4138</t>
  </si>
  <si>
    <t>00371</t>
  </si>
  <si>
    <t>LICEO DE TICABAN</t>
  </si>
  <si>
    <t>RITA</t>
  </si>
  <si>
    <t>MARLON MIRANDA BLANCO</t>
  </si>
  <si>
    <t>FLOR MARIA RAMIREZ NUÑEZ</t>
  </si>
  <si>
    <t>4139</t>
  </si>
  <si>
    <t>00490</t>
  </si>
  <si>
    <t>LICEO DE POCORA</t>
  </si>
  <si>
    <t>POCORA</t>
  </si>
  <si>
    <t>MOISES SEGURA PIEDRA</t>
  </si>
  <si>
    <t>4140</t>
  </si>
  <si>
    <t>00491</t>
  </si>
  <si>
    <t>LICEO AMBIENTALISTA LLANO BONITO</t>
  </si>
  <si>
    <t>ROXANA</t>
  </si>
  <si>
    <t>KATTIA LEITON BADILLA</t>
  </si>
  <si>
    <t>MARIA ESTRELLA CEDEÑO CHAVARRIA</t>
  </si>
  <si>
    <t>4141</t>
  </si>
  <si>
    <t>00241</t>
  </si>
  <si>
    <t>LICEO DE CARIARI</t>
  </si>
  <si>
    <t>CARIARI</t>
  </si>
  <si>
    <t>CAMPO DE ATERRIZAJE</t>
  </si>
  <si>
    <t>ROBERTO LEVY PORRAS</t>
  </si>
  <si>
    <t>RICHARTH AVILA HERNANDEZ</t>
  </si>
  <si>
    <t>4142</t>
  </si>
  <si>
    <t>00347</t>
  </si>
  <si>
    <t>EXPERIMENTAL BILINGÜE DE POCOCI</t>
  </si>
  <si>
    <t>JAVIER FRANCISCO SALAZAR JARA</t>
  </si>
  <si>
    <t>4143</t>
  </si>
  <si>
    <t>00405</t>
  </si>
  <si>
    <t>LICEO DUACARI</t>
  </si>
  <si>
    <t>DUACARI</t>
  </si>
  <si>
    <t>BARRIO FRUTA PAN</t>
  </si>
  <si>
    <t>IVAN MORA SIEZAR</t>
  </si>
  <si>
    <t>ANDREA PERAZA ROGADE</t>
  </si>
  <si>
    <t>4144</t>
  </si>
  <si>
    <t>00404</t>
  </si>
  <si>
    <t>COLEGIO DE JIMENEZ</t>
  </si>
  <si>
    <t>CARLOS RODRIGUEZ GUZMAN</t>
  </si>
  <si>
    <t>4145</t>
  </si>
  <si>
    <t>00370</t>
  </si>
  <si>
    <t>LICEO LA RITA</t>
  </si>
  <si>
    <t>LA RITA</t>
  </si>
  <si>
    <t>ROLANDO CRUZ CASTRO</t>
  </si>
  <si>
    <t>WILBER MARIN JIMENEZ</t>
  </si>
  <si>
    <t>4147</t>
  </si>
  <si>
    <t>00383</t>
  </si>
  <si>
    <t>LICEO BRASILIA</t>
  </si>
  <si>
    <t>ZONA NORTE-NORTE</t>
  </si>
  <si>
    <t>UPALA</t>
  </si>
  <si>
    <t>DOS RIOS</t>
  </si>
  <si>
    <t>BRASILIA</t>
  </si>
  <si>
    <t>JOSE FRANCISCO MENDOZA MONGRIO</t>
  </si>
  <si>
    <t>EVELIO PARRA ALVARADO</t>
  </si>
  <si>
    <t>4148</t>
  </si>
  <si>
    <t>00381</t>
  </si>
  <si>
    <t>LICEO AGUAS CLARAS</t>
  </si>
  <si>
    <t>AGUAS CLARAS</t>
  </si>
  <si>
    <t>CHRISTIAN APARICIO APONTE/ ACT</t>
  </si>
  <si>
    <t>FERNANDO CRUZ OBREGON</t>
  </si>
  <si>
    <t>4149</t>
  </si>
  <si>
    <t>00382</t>
  </si>
  <si>
    <t>LICEO KATIRA</t>
  </si>
  <si>
    <t>GUATUSO</t>
  </si>
  <si>
    <t>KATIRA</t>
  </si>
  <si>
    <t>MARIA LUISA PEREZ SAENZ</t>
  </si>
  <si>
    <t>JEANNETTE SIBAJA MIRANDA</t>
  </si>
  <si>
    <t>4150</t>
  </si>
  <si>
    <t>00349</t>
  </si>
  <si>
    <t>LICEO BIJAGUA</t>
  </si>
  <si>
    <t>BIJAGUA</t>
  </si>
  <si>
    <t>ASENTAMIENTO CARLOS VARGAS</t>
  </si>
  <si>
    <t>JUNIOR RAMON CASTILLO REYES</t>
  </si>
  <si>
    <t>WENDY LU MORA PIEDRA</t>
  </si>
  <si>
    <t>4151</t>
  </si>
  <si>
    <t>00265</t>
  </si>
  <si>
    <t>SAN JOSE (PIZOTE)</t>
  </si>
  <si>
    <t>ADAN CARRANZA VILLALOBOS</t>
  </si>
  <si>
    <t>JOHNNY LUNA ORDAÑEZ</t>
  </si>
  <si>
    <t>4225</t>
  </si>
  <si>
    <t>00340</t>
  </si>
  <si>
    <t>COLEGIO DEPORTIVO DE LIMON</t>
  </si>
  <si>
    <t>LIMON CENTRO</t>
  </si>
  <si>
    <t>SHEILA WALLACE ZUÑIGA</t>
  </si>
  <si>
    <t>4913</t>
  </si>
  <si>
    <t>00487</t>
  </si>
  <si>
    <t>LICEO DOS RIOS</t>
  </si>
  <si>
    <t>JOSE DAVID LOPEZ MORALES</t>
  </si>
  <si>
    <t>4915</t>
  </si>
  <si>
    <t>00516</t>
  </si>
  <si>
    <t>LICEO RURAL CABECERAS</t>
  </si>
  <si>
    <t>GUANACASTE / TILARAN / QUEBRADA GRANDE</t>
  </si>
  <si>
    <t>QUEBRADA GRANDE</t>
  </si>
  <si>
    <t>CABECERA</t>
  </si>
  <si>
    <t>VICTOR MANUEL CHAN QUINTERO</t>
  </si>
  <si>
    <t>5072</t>
  </si>
  <si>
    <t>00035</t>
  </si>
  <si>
    <t>COLEGIO DE GRAVILIAS</t>
  </si>
  <si>
    <t>GRAVILIAS</t>
  </si>
  <si>
    <t>BENLLY SALAZAR GODINEZ</t>
  </si>
  <si>
    <t>5073</t>
  </si>
  <si>
    <t>00476</t>
  </si>
  <si>
    <t>LICEO LA UVITA</t>
  </si>
  <si>
    <t>UVITA</t>
  </si>
  <si>
    <t>DENNIS FERNANDEZ GOMEZ</t>
  </si>
  <si>
    <t>FERNANDO MONGE ILAMA</t>
  </si>
  <si>
    <t>5075</t>
  </si>
  <si>
    <t>00556</t>
  </si>
  <si>
    <t>LICEO FRANCISCO AMIGUETTE HERRERA</t>
  </si>
  <si>
    <t>JUAN CARLOS CARVAJAL GONZALEZ</t>
  </si>
  <si>
    <t>5076</t>
  </si>
  <si>
    <t>00557</t>
  </si>
  <si>
    <t>LICEO GASTON PERALTA CARRANZA</t>
  </si>
  <si>
    <t>LOS LLANOS</t>
  </si>
  <si>
    <t>DONALD FERNANDO SALAS BOLAÑOS</t>
  </si>
  <si>
    <t>5077</t>
  </si>
  <si>
    <t>00150</t>
  </si>
  <si>
    <t>COLEGIO RODRIGO HERNANDEZ VARGAS</t>
  </si>
  <si>
    <t>MINOR RODRIGUEZ SMITH</t>
  </si>
  <si>
    <t>5079</t>
  </si>
  <si>
    <t>00416</t>
  </si>
  <si>
    <t>LICEO VILLARREAL</t>
  </si>
  <si>
    <t>EDUARDO MIGUEL VARGAS GOMEZ</t>
  </si>
  <si>
    <t>5080</t>
  </si>
  <si>
    <t>00550</t>
  </si>
  <si>
    <t>COLEGIO JORGE VOLIO JIMENEZ</t>
  </si>
  <si>
    <t>SABALITO</t>
  </si>
  <si>
    <t>LA LUCHA</t>
  </si>
  <si>
    <t>GUIDO FALLAS CAMBRONERO</t>
  </si>
  <si>
    <t>SINDY ARAYA RAMIREZ</t>
  </si>
  <si>
    <t>5121</t>
  </si>
  <si>
    <t>00523</t>
  </si>
  <si>
    <t>LICEO RURAL LAS CEIBAS</t>
  </si>
  <si>
    <t>CANGREJAL</t>
  </si>
  <si>
    <t>EL LLANO DE LA MESA</t>
  </si>
  <si>
    <t>MARIA ELENA MORA MORA</t>
  </si>
  <si>
    <t>5125</t>
  </si>
  <si>
    <t>00508</t>
  </si>
  <si>
    <t>LICEO RURAL CHANGUENA</t>
  </si>
  <si>
    <t>CHANGUENA</t>
  </si>
  <si>
    <t>CHANGUENA CENTRO</t>
  </si>
  <si>
    <t>LISETH SALAS GONZALEZ</t>
  </si>
  <si>
    <t>FREDDY SANDY BOLAÑOS</t>
  </si>
  <si>
    <t>5128</t>
  </si>
  <si>
    <t>00574</t>
  </si>
  <si>
    <t>LICEO RURAL RIO NUEVO</t>
  </si>
  <si>
    <t>RIO NUEVO</t>
  </si>
  <si>
    <t>SAVEGRE</t>
  </si>
  <si>
    <t>JHONNY FERNANDEZ SANDOVAL</t>
  </si>
  <si>
    <t>ENRIQUE GIOVANNI FALLAS GAMBOA</t>
  </si>
  <si>
    <t>5129</t>
  </si>
  <si>
    <t>00573</t>
  </si>
  <si>
    <t>LICEO RURAL EL JARDIN</t>
  </si>
  <si>
    <t>PARAMO</t>
  </si>
  <si>
    <t>EL JARDIN</t>
  </si>
  <si>
    <t>OLGER FALLAS CESPEDES</t>
  </si>
  <si>
    <t>5131</t>
  </si>
  <si>
    <t>00577</t>
  </si>
  <si>
    <t>LICEO CONCEPCION DANIEL FLORES</t>
  </si>
  <si>
    <t>ROGER MENDEZ GUERRERO</t>
  </si>
  <si>
    <t>HENRY MORA ESPINOZA</t>
  </si>
  <si>
    <t>5132</t>
  </si>
  <si>
    <t>00506</t>
  </si>
  <si>
    <t>COLEGIO MAIZ DE LOS UVA</t>
  </si>
  <si>
    <t>COLINAS</t>
  </si>
  <si>
    <t>ERICK ALBERTO ZUÑIGA RUIZ</t>
  </si>
  <si>
    <t>NORBETO AGUILAR CHAVARRIA</t>
  </si>
  <si>
    <t>5133</t>
  </si>
  <si>
    <t>00473</t>
  </si>
  <si>
    <t>LICEO RURAL LOS ANGELES DE PARAMO</t>
  </si>
  <si>
    <t>MAGALY CAMACHO AGUERO</t>
  </si>
  <si>
    <t>5134</t>
  </si>
  <si>
    <t>00478</t>
  </si>
  <si>
    <t>COLEGIO SANTA EDUVIGES</t>
  </si>
  <si>
    <t>SANTA EDUVIGES</t>
  </si>
  <si>
    <t>JEAN PAUL SALAS JIMENEZ</t>
  </si>
  <si>
    <t>5136</t>
  </si>
  <si>
    <t>00479</t>
  </si>
  <si>
    <t>COLEGIO DE UJARRAS</t>
  </si>
  <si>
    <t>UJARRAS</t>
  </si>
  <si>
    <t>OLGER EDUARDO RIOS BEITA</t>
  </si>
  <si>
    <t>RANDALL RIOS BEITA</t>
  </si>
  <si>
    <t>5137</t>
  </si>
  <si>
    <t>00548</t>
  </si>
  <si>
    <t>LICEO LA GUACIMA</t>
  </si>
  <si>
    <t>NUESTRO AMO</t>
  </si>
  <si>
    <t>CINDY MENDOZA MORALES</t>
  </si>
  <si>
    <t>5139</t>
  </si>
  <si>
    <t>00517</t>
  </si>
  <si>
    <t>LICEO POASITO</t>
  </si>
  <si>
    <t>POASITO</t>
  </si>
  <si>
    <t>JUAN DIEGO HIDALGO ARIAS</t>
  </si>
  <si>
    <t>5142</t>
  </si>
  <si>
    <t>00469</t>
  </si>
  <si>
    <t>LICEO RURAL SAN JORGE</t>
  </si>
  <si>
    <t>SAN JORGE</t>
  </si>
  <si>
    <t>CARLOS EMILIO ALVAREZ GARAY</t>
  </si>
  <si>
    <t>5144</t>
  </si>
  <si>
    <t>00470</t>
  </si>
  <si>
    <t>LICEO RURAL PANGOLA</t>
  </si>
  <si>
    <t>PONGOLA</t>
  </si>
  <si>
    <t>ILIANA RAMIREZ HERNANDEZ</t>
  </si>
  <si>
    <t>5145</t>
  </si>
  <si>
    <t>00482</t>
  </si>
  <si>
    <t>LICEO RURAL SAN JOAQUIN DE CUTRIS</t>
  </si>
  <si>
    <t>CUTRIS</t>
  </si>
  <si>
    <t>CYNTHIA SANCHEZ RODRIGUEZ</t>
  </si>
  <si>
    <t>MINOR GERARDO VARELA ROJAS</t>
  </si>
  <si>
    <t>5146</t>
  </si>
  <si>
    <t>00471</t>
  </si>
  <si>
    <t>LICEO RURAL EL CONCHO</t>
  </si>
  <si>
    <t>POCOSOL</t>
  </si>
  <si>
    <t>EL CONCHO</t>
  </si>
  <si>
    <t>YOLANDA CASTILLO CASTRO</t>
  </si>
  <si>
    <t>ERICK MONTERO VILLALOBOS</t>
  </si>
  <si>
    <t>5148</t>
  </si>
  <si>
    <t>00560</t>
  </si>
  <si>
    <t>LICEO RURAL SAN RAFAEL</t>
  </si>
  <si>
    <t>ANA RITA ALPIZAR CHAVES</t>
  </si>
  <si>
    <t>5149</t>
  </si>
  <si>
    <t>00561</t>
  </si>
  <si>
    <t>LICEO RURAL MEDIO QUESO</t>
  </si>
  <si>
    <t>MEDIO QUESO</t>
  </si>
  <si>
    <t>JOSUE LINARES SABORIO</t>
  </si>
  <si>
    <t>KAREN CALDERON SOLANO</t>
  </si>
  <si>
    <t>5150</t>
  </si>
  <si>
    <t>00559</t>
  </si>
  <si>
    <t>LICEO SAN MARCOS</t>
  </si>
  <si>
    <t>MIGUEL MENDEZ CESPEDES</t>
  </si>
  <si>
    <t>EMILIANO PRADO MARTINEZ</t>
  </si>
  <si>
    <t>5151</t>
  </si>
  <si>
    <t>00499</t>
  </si>
  <si>
    <t>LICEO BUENOS AIRES DE POCOSOL</t>
  </si>
  <si>
    <t>YERLIN GAMBOA DIAZ</t>
  </si>
  <si>
    <t>EMILIANO PRODO MARTINEZ</t>
  </si>
  <si>
    <t>5152</t>
  </si>
  <si>
    <t>00485</t>
  </si>
  <si>
    <t>LICEO VERACRUZ</t>
  </si>
  <si>
    <t>CAÑO NEGRO</t>
  </si>
  <si>
    <t>VERACRUZ</t>
  </si>
  <si>
    <t>MARIA EDUVIGES MOYA HERRERA</t>
  </si>
  <si>
    <t>PATRICIA UGALDE MORALES</t>
  </si>
  <si>
    <t>5154</t>
  </si>
  <si>
    <t>00546</t>
  </si>
  <si>
    <t>LICEO RURAL SAN JOAQUIN</t>
  </si>
  <si>
    <t>TUIS</t>
  </si>
  <si>
    <t>CRISTIAN HIDALGO AVILA</t>
  </si>
  <si>
    <t>MARIA DEL MILAGRO SANCHEZ MORALES</t>
  </si>
  <si>
    <t>5155</t>
  </si>
  <si>
    <t>00514</t>
  </si>
  <si>
    <t>LICEO RURAL PACAYITAS</t>
  </si>
  <si>
    <t>LA SUIZA</t>
  </si>
  <si>
    <t>PACAYITAS</t>
  </si>
  <si>
    <t>MARCELA SOJO ZAMORA</t>
  </si>
  <si>
    <t>EVELYN QUIROS ARCE</t>
  </si>
  <si>
    <t>5156</t>
  </si>
  <si>
    <t>00472</t>
  </si>
  <si>
    <t>LICEO RURAL GRANO DE ORO</t>
  </si>
  <si>
    <t>EL CHIRRIPO</t>
  </si>
  <si>
    <t>GRANO DE ORO</t>
  </si>
  <si>
    <t>ADRIAN SALAZAR CASTILLO</t>
  </si>
  <si>
    <t>24591100 Ext.47521</t>
  </si>
  <si>
    <t>5159</t>
  </si>
  <si>
    <t>00484</t>
  </si>
  <si>
    <t>LICEO SAMARA</t>
  </si>
  <si>
    <t>SAMARA</t>
  </si>
  <si>
    <t>YARIELA RIVERA VILLALOBOS</t>
  </si>
  <si>
    <t>5161</t>
  </si>
  <si>
    <t>00512</t>
  </si>
  <si>
    <t>LICEO RURAL LA ESPERANZA</t>
  </si>
  <si>
    <t>LA ESPERANZA</t>
  </si>
  <si>
    <t>ALEX ANTONIO VILLARREAL ANGULO</t>
  </si>
  <si>
    <t>5162</t>
  </si>
  <si>
    <t>00481</t>
  </si>
  <si>
    <t>LICEO RURAL OSTIONAL</t>
  </si>
  <si>
    <t>CUAJINIQUIL</t>
  </si>
  <si>
    <t>OSTIONAL</t>
  </si>
  <si>
    <t>YEKSYS VALDERRAMOS MARCHENA</t>
  </si>
  <si>
    <t>ALBA IRIS ABARCA LOPEZ</t>
  </si>
  <si>
    <t>5163</t>
  </si>
  <si>
    <t>00480</t>
  </si>
  <si>
    <t>LICEO RURAL JOSE LUIS JIMENEZ ALCALA</t>
  </si>
  <si>
    <t>MARBELLA</t>
  </si>
  <si>
    <t>JOSE WILMAR DIAZ ORIAS</t>
  </si>
  <si>
    <t>5165</t>
  </si>
  <si>
    <t>00515</t>
  </si>
  <si>
    <t>LICEO RURAL ISLA VENADO</t>
  </si>
  <si>
    <t>LEPANTO</t>
  </si>
  <si>
    <t>ISLA VENADO</t>
  </si>
  <si>
    <t>ALEXANDER SANCHEZ RODRIGUEZ</t>
  </si>
  <si>
    <t>WILLY JESUS FERNANDEZ MONTOYA</t>
  </si>
  <si>
    <t>5166</t>
  </si>
  <si>
    <t>00488</t>
  </si>
  <si>
    <t>LICEO FINCA ALAJUELA</t>
  </si>
  <si>
    <t>PIEDRAS BLANCAS</t>
  </si>
  <si>
    <t>FINCA ALAJUELA</t>
  </si>
  <si>
    <t>KATHIA ARTAVIA RODRIGUEZ</t>
  </si>
  <si>
    <t>ANALIVE GUIDO OLIVARES</t>
  </si>
  <si>
    <t>5167</t>
  </si>
  <si>
    <t>00483</t>
  </si>
  <si>
    <t>LICEO RURAL BAHIA DRAKE</t>
  </si>
  <si>
    <t>BAHIA DRAKE</t>
  </si>
  <si>
    <t>AGUJITAS DE DRAKE</t>
  </si>
  <si>
    <t>SOCHIL NATALIA FERREY SANCHEZ</t>
  </si>
  <si>
    <t>RONULFO SALAZAR ARROYO</t>
  </si>
  <si>
    <t>5168</t>
  </si>
  <si>
    <t>00576</t>
  </si>
  <si>
    <t>LICEO RURAL BOCA DE SIERPE</t>
  </si>
  <si>
    <t>SIERPE</t>
  </si>
  <si>
    <t>WENDY LATOUCHE SEGURA</t>
  </si>
  <si>
    <t>5170</t>
  </si>
  <si>
    <t>00494</t>
  </si>
  <si>
    <t>LICEO RURAL BARRA PARISMINA</t>
  </si>
  <si>
    <t>BARRA DE PARISMINA</t>
  </si>
  <si>
    <t>GRENCY CAMPOS ARIAS</t>
  </si>
  <si>
    <t>5171</t>
  </si>
  <si>
    <t>00468</t>
  </si>
  <si>
    <t>LICEO RURAL GAVILAN</t>
  </si>
  <si>
    <t>VALLE LA ESTRELLA</t>
  </si>
  <si>
    <t>VESTA</t>
  </si>
  <si>
    <t>OLDEMAR AGÜERO DIAZ</t>
  </si>
  <si>
    <t>EULALIO JAIRO MAROTO JIMENEZ</t>
  </si>
  <si>
    <t>5173</t>
  </si>
  <si>
    <t>00495</t>
  </si>
  <si>
    <t>LICEO RURAL DE CAHUITA</t>
  </si>
  <si>
    <t>ERIC AURELIO BERMUDEZ VALERIO</t>
  </si>
  <si>
    <t>5176</t>
  </si>
  <si>
    <t>00466</t>
  </si>
  <si>
    <t>LICEO RURAL BARRA DE TORTUGUERO</t>
  </si>
  <si>
    <t>BARRA TORTUGUERO</t>
  </si>
  <si>
    <t>MARIANO JOSE OREAMUNO VARGAS</t>
  </si>
  <si>
    <t>MARIA DEL MILAGRO CAMPOS VIQUEZ</t>
  </si>
  <si>
    <t>5177</t>
  </si>
  <si>
    <t>00554</t>
  </si>
  <si>
    <t>LICEO RURAL EL PORVENIR</t>
  </si>
  <si>
    <t>EL PORVENIR</t>
  </si>
  <si>
    <t>LUIS ANDREY LUNA BERMUDEZ</t>
  </si>
  <si>
    <t>JHONNY LUNA ORDOÑEZ</t>
  </si>
  <si>
    <t>5178</t>
  </si>
  <si>
    <t>00520</t>
  </si>
  <si>
    <t>LICEO LAS DELICIAS</t>
  </si>
  <si>
    <t>DELICIAS</t>
  </si>
  <si>
    <t>GREIVIN LOPEZ LOPEZ</t>
  </si>
  <si>
    <t>JUAN CARLOS PICADO DELGADO</t>
  </si>
  <si>
    <t>5197</t>
  </si>
  <si>
    <t>00542</t>
  </si>
  <si>
    <t>UNIDAD PEDAGOGICA CASA HOGAR</t>
  </si>
  <si>
    <t>PUNTA DE RIEL</t>
  </si>
  <si>
    <t>RITA MARCELLY UMANA VALVERDE</t>
  </si>
  <si>
    <t>5288</t>
  </si>
  <si>
    <t>00543</t>
  </si>
  <si>
    <t>LICEO RURAL MANZANILLO</t>
  </si>
  <si>
    <t>MANZANILLO</t>
  </si>
  <si>
    <t>WILLIAM FALLAS MORA</t>
  </si>
  <si>
    <t>5289</t>
  </si>
  <si>
    <t>00552</t>
  </si>
  <si>
    <t>LICEO RURAL DE CEDRAL</t>
  </si>
  <si>
    <t>PUNTARENAS / MONTES DE ORO / LA UNION</t>
  </si>
  <si>
    <t>ALEXIS GERARDO ALVAREZ ROJAS</t>
  </si>
  <si>
    <t>5290</t>
  </si>
  <si>
    <t>00584</t>
  </si>
  <si>
    <t>LICEO DE CASCAJAL</t>
  </si>
  <si>
    <t>CASCAJAL</t>
  </si>
  <si>
    <t>ANA MARITZA COCCOZA CALDERON</t>
  </si>
  <si>
    <t>5291</t>
  </si>
  <si>
    <t>00607</t>
  </si>
  <si>
    <t>LICEO RURAL BIJAGÜAL</t>
  </si>
  <si>
    <t>LEGUA</t>
  </si>
  <si>
    <t>BIJAGUAL</t>
  </si>
  <si>
    <t>LEANDRO MIRANDA ALVAREZ</t>
  </si>
  <si>
    <t>5293</t>
  </si>
  <si>
    <t>00579</t>
  </si>
  <si>
    <t>LICEO RURAL BOCA TAPADA</t>
  </si>
  <si>
    <t>PITAL</t>
  </si>
  <si>
    <t>BOCA TAPADA</t>
  </si>
  <si>
    <t>DEMER YANI CRUZ CRUZ</t>
  </si>
  <si>
    <t>MARIA DE LOS ANGELES SOLIS ALVARADO</t>
  </si>
  <si>
    <t>5294</t>
  </si>
  <si>
    <t>00572</t>
  </si>
  <si>
    <t>LICEO RURAL USEKLA</t>
  </si>
  <si>
    <t>BRATSI</t>
  </si>
  <si>
    <t>KARLEN SMITH HIDALGO</t>
  </si>
  <si>
    <t>ANA REBECA CABRACA CABRACA</t>
  </si>
  <si>
    <t>5295</t>
  </si>
  <si>
    <t>00604</t>
  </si>
  <si>
    <t>LICEO LA PERLA</t>
  </si>
  <si>
    <t>PACUARITO</t>
  </si>
  <si>
    <t>LA PERLA</t>
  </si>
  <si>
    <t>SHEANA BRUMLEY BARR</t>
  </si>
  <si>
    <t>MARIA PATRICIA HERNANDEZ MOLINA</t>
  </si>
  <si>
    <t>5296</t>
  </si>
  <si>
    <t>00635</t>
  </si>
  <si>
    <t>LICEO RURAL SALVADOR DURAN OCAMPO</t>
  </si>
  <si>
    <t>ANA CECILIA AUED FLORES</t>
  </si>
  <si>
    <t>JOSE MANUEL CAMPOS TORRES</t>
  </si>
  <si>
    <t>5297</t>
  </si>
  <si>
    <t>00566</t>
  </si>
  <si>
    <t>COLEGIO LA PALMA</t>
  </si>
  <si>
    <t>PUERTO JIMENEZ</t>
  </si>
  <si>
    <t>LA PALMA</t>
  </si>
  <si>
    <t>JESUS ENRIQUE NUÑEZ GOMEZ</t>
  </si>
  <si>
    <t>JOSE EDUARDO GOMEZ MORA</t>
  </si>
  <si>
    <t>5299</t>
  </si>
  <si>
    <t>00477</t>
  </si>
  <si>
    <t>LICEO CANAAN</t>
  </si>
  <si>
    <t>RIVAS</t>
  </si>
  <si>
    <t>CANAAN</t>
  </si>
  <si>
    <t>DEIDY ZUÑIGA ORTEGA</t>
  </si>
  <si>
    <t>OTTO MAURICIO BARRANTES ELIZONDO</t>
  </si>
  <si>
    <t>5300</t>
  </si>
  <si>
    <t>00475</t>
  </si>
  <si>
    <t>LICEO LAS ESPERANZAS</t>
  </si>
  <si>
    <t>LAS ESPERANZAS</t>
  </si>
  <si>
    <t>FERNANDO GONZALEZ CHACON</t>
  </si>
  <si>
    <t>ALEXANDER QUIROS ROJAS</t>
  </si>
  <si>
    <t>5301</t>
  </si>
  <si>
    <t>00510</t>
  </si>
  <si>
    <t>LICEO PLATANILLO DE BARU</t>
  </si>
  <si>
    <t>BARU</t>
  </si>
  <si>
    <t>PLATANILLO</t>
  </si>
  <si>
    <t>GUSTAVO MORA ARIAS</t>
  </si>
  <si>
    <t>5302</t>
  </si>
  <si>
    <t>00578</t>
  </si>
  <si>
    <t>LICEO LOS ANGELES</t>
  </si>
  <si>
    <t>AARON ALFARO MATA</t>
  </si>
  <si>
    <t>5303</t>
  </si>
  <si>
    <t>00486</t>
  </si>
  <si>
    <t>LICEO CAPITAN MANUEL QUIROS</t>
  </si>
  <si>
    <t>COOPEVEGA</t>
  </si>
  <si>
    <t>ELMER VILLALOBOS GONZALEZ</t>
  </si>
  <si>
    <t>5304</t>
  </si>
  <si>
    <t>00580</t>
  </si>
  <si>
    <t>LICEO NICOLAS AGUILAR MURILLO</t>
  </si>
  <si>
    <t>MONTERREY</t>
  </si>
  <si>
    <t>VANESSA TORRES ALVAREZ</t>
  </si>
  <si>
    <t>RONALD PORRAS ARRIETA</t>
  </si>
  <si>
    <t>5316</t>
  </si>
  <si>
    <t>00467</t>
  </si>
  <si>
    <t>LICEO CAPITAN RAMON RIVAS</t>
  </si>
  <si>
    <t>BANANITO SUR</t>
  </si>
  <si>
    <t>FABIOLA MELENDEZ MARIN</t>
  </si>
  <si>
    <t>5317</t>
  </si>
  <si>
    <t>00568</t>
  </si>
  <si>
    <t>LICEO CANALETE</t>
  </si>
  <si>
    <t>CANALETE</t>
  </si>
  <si>
    <t>EDWIN ALONSO ALFARO GARCIA</t>
  </si>
  <si>
    <t>5318</t>
  </si>
  <si>
    <t>00500</t>
  </si>
  <si>
    <t>LICEO CORONEL MANUEL ARGÜELLO</t>
  </si>
  <si>
    <t>TURRUBARES</t>
  </si>
  <si>
    <t>CARARA</t>
  </si>
  <si>
    <t>MARIO ANDRES MORA VALVERDE</t>
  </si>
  <si>
    <t>DINER ROBERTO PORRAS ALPIZAR</t>
  </si>
  <si>
    <t>5347</t>
  </si>
  <si>
    <t>00565</t>
  </si>
  <si>
    <t>LICEO RURAL BUENA VISTA</t>
  </si>
  <si>
    <t>BUENA VISTA</t>
  </si>
  <si>
    <t>RONALD AZOFEIFA MORA</t>
  </si>
  <si>
    <t>5350</t>
  </si>
  <si>
    <t>00567</t>
  </si>
  <si>
    <t>LIMONCITO</t>
  </si>
  <si>
    <t>DONALD ARAYA VARGAS</t>
  </si>
  <si>
    <t>JESUS SOLANO HERRERA</t>
  </si>
  <si>
    <t>5356</t>
  </si>
  <si>
    <t>00634</t>
  </si>
  <si>
    <t>LICEO RURAL LOS ARBOLITOS</t>
  </si>
  <si>
    <t>LOS ARBOLITOS</t>
  </si>
  <si>
    <t>MONICA ALCAZAR HERNANDEZ</t>
  </si>
  <si>
    <t>5530</t>
  </si>
  <si>
    <t>00509</t>
  </si>
  <si>
    <t>LICEO SAN FRANCISCO</t>
  </si>
  <si>
    <t>CAJON</t>
  </si>
  <si>
    <t>MARIA DELGADO MENA</t>
  </si>
  <si>
    <t>JULIO CESAR VARGAS GUERRERO</t>
  </si>
  <si>
    <t>5531</t>
  </si>
  <si>
    <t>00507</t>
  </si>
  <si>
    <t>LICEO CONCEPCION</t>
  </si>
  <si>
    <t>PILAS</t>
  </si>
  <si>
    <t>YURI CHAN RODRIGUEZ</t>
  </si>
  <si>
    <t>NORBERTO AGUILAR CHAVARRIA</t>
  </si>
  <si>
    <t>5532</t>
  </si>
  <si>
    <t>00498</t>
  </si>
  <si>
    <t>LICEO BOCA DE ARENAL</t>
  </si>
  <si>
    <t>BOCA DE ARENAL</t>
  </si>
  <si>
    <t>CARMEN GONZALEZ CHACON</t>
  </si>
  <si>
    <t>5533</t>
  </si>
  <si>
    <t>00621</t>
  </si>
  <si>
    <t>EXPERIMENTAL BILINGÜE CLAUDIO BONILLA ALARCON</t>
  </si>
  <si>
    <t>FORTUNA</t>
  </si>
  <si>
    <t>GIOGINELLA LINARES SABORIO</t>
  </si>
  <si>
    <t>EDGAR GARCIA OCON</t>
  </si>
  <si>
    <t>5535</t>
  </si>
  <si>
    <t>00614</t>
  </si>
  <si>
    <t>LICEO DE GUARDIA</t>
  </si>
  <si>
    <t>NACASCOLO</t>
  </si>
  <si>
    <t>GUARDIA</t>
  </si>
  <si>
    <t>LUIS ALBERTO ZUÑIGA DIAZ</t>
  </si>
  <si>
    <t>5536</t>
  </si>
  <si>
    <t>00465</t>
  </si>
  <si>
    <t>COLEGIO BARRA DE COLORADO</t>
  </si>
  <si>
    <t>BARRA COLORADO NORTE</t>
  </si>
  <si>
    <t>MARY STEPHANIE SOLIS HERRERA</t>
  </si>
  <si>
    <t>5567</t>
  </si>
  <si>
    <t>00618</t>
  </si>
  <si>
    <t>LICEO DE VENECIA</t>
  </si>
  <si>
    <t>CARRANDI</t>
  </si>
  <si>
    <t>VENECIA</t>
  </si>
  <si>
    <t>ALFREDO BRUNLEY ROBINSON</t>
  </si>
  <si>
    <t>5568</t>
  </si>
  <si>
    <t>00617</t>
  </si>
  <si>
    <t>COLEGIO SEPECUE</t>
  </si>
  <si>
    <t>SEPECUE</t>
  </si>
  <si>
    <t>ANDREY ALMENGOR ALMENGOR</t>
  </si>
  <si>
    <t>ARCELIO GARCIA MORALES</t>
  </si>
  <si>
    <t>5575</t>
  </si>
  <si>
    <t>00610</t>
  </si>
  <si>
    <t>LICEO RURAL ABROJO MOCTEZUMA</t>
  </si>
  <si>
    <t>ABROJO MONTEZUMA</t>
  </si>
  <si>
    <t>ELDA MONTEZUMA BEJARANO</t>
  </si>
  <si>
    <t>FERNANDO MENDOZA PALACIOS</t>
  </si>
  <si>
    <t>5576</t>
  </si>
  <si>
    <t>00611</t>
  </si>
  <si>
    <t>LICEO RURAL SANTA ROSA</t>
  </si>
  <si>
    <t>LAUREL</t>
  </si>
  <si>
    <t>MINOR CARRILLO JIRON</t>
  </si>
  <si>
    <t>ALEX CASAL BERMUDEZ</t>
  </si>
  <si>
    <t>5577</t>
  </si>
  <si>
    <t>00620</t>
  </si>
  <si>
    <t>LICEO EL SAINO</t>
  </si>
  <si>
    <t>EL SAINO</t>
  </si>
  <si>
    <t>JASON HERNAN DUARTE DUARTE</t>
  </si>
  <si>
    <t>5578</t>
  </si>
  <si>
    <t>00643</t>
  </si>
  <si>
    <t>LICEO RURAL LA GUARIA DE POCOSOL</t>
  </si>
  <si>
    <t>MARIETH ELENA VILLALOBOS JIMENEZ</t>
  </si>
  <si>
    <t>5579</t>
  </si>
  <si>
    <t>00631</t>
  </si>
  <si>
    <t>LICEO ACADEMICO SAN ANTONIO</t>
  </si>
  <si>
    <t>LA AMISTAD</t>
  </si>
  <si>
    <t>GEILYN CHAN RODRIGUEZ</t>
  </si>
  <si>
    <t>JUAN DURAN CUBILLO</t>
  </si>
  <si>
    <t>5580</t>
  </si>
  <si>
    <t>00630</t>
  </si>
  <si>
    <t>LICEO RURAL SANTIAGO</t>
  </si>
  <si>
    <t>YENDRY BORBON NAVARRO</t>
  </si>
  <si>
    <t>LILIAM VARGAS PEREZ</t>
  </si>
  <si>
    <t>5581</t>
  </si>
  <si>
    <t>00632</t>
  </si>
  <si>
    <t>LICEO RURAL SAN RAFAEL DE CABAGRA</t>
  </si>
  <si>
    <t>SAN RAFAEL CABAGRA</t>
  </si>
  <si>
    <t>FREDDY VINICIO ORTIZ MORALES</t>
  </si>
  <si>
    <t>GABRIEL EMILIO MORA MONGE</t>
  </si>
  <si>
    <t>5582</t>
  </si>
  <si>
    <t>00622</t>
  </si>
  <si>
    <t>LICEO RURAL MASTATAL</t>
  </si>
  <si>
    <t>CHIRES</t>
  </si>
  <si>
    <t>MASTATAL</t>
  </si>
  <si>
    <t>IVAN AGÜERO MORA</t>
  </si>
  <si>
    <t>ALEXANDER JIMENEZ DIAZ</t>
  </si>
  <si>
    <t>5583</t>
  </si>
  <si>
    <t>00615</t>
  </si>
  <si>
    <t>LICEO CUATRO BOCAS</t>
  </si>
  <si>
    <t>CUATRO BOCAS</t>
  </si>
  <si>
    <t>MAIKEL VARGAS ULATE</t>
  </si>
  <si>
    <t>5584</t>
  </si>
  <si>
    <t>00616</t>
  </si>
  <si>
    <t>LICEO RURAL LA CONQUISTA</t>
  </si>
  <si>
    <t>LA CONQUISTA</t>
  </si>
  <si>
    <t>VERONICA PERAZA ALVAREZ</t>
  </si>
  <si>
    <t>ANA MARIA PALACIOS GALLARDO</t>
  </si>
  <si>
    <t>5585</t>
  </si>
  <si>
    <t>00633</t>
  </si>
  <si>
    <t>LICEO RURAL LA ALDEA</t>
  </si>
  <si>
    <t>LLANURAS DEL GASPAR</t>
  </si>
  <si>
    <t>LA ALDEA</t>
  </si>
  <si>
    <t>JOSE MANUEL ESPINOZA CORRALES</t>
  </si>
  <si>
    <t>5586</t>
  </si>
  <si>
    <t>00691</t>
  </si>
  <si>
    <t>LICEO EL PARAISO</t>
  </si>
  <si>
    <t>EL PARAISO</t>
  </si>
  <si>
    <t>MARLON JUAREZ GUTIERREZ</t>
  </si>
  <si>
    <t>5587</t>
  </si>
  <si>
    <t>00637</t>
  </si>
  <si>
    <t>LICEO RURAL SAN JULIAN</t>
  </si>
  <si>
    <t>SAN JULIAN</t>
  </si>
  <si>
    <t>YURI VANESSA CASANOVA AZOFEIFA</t>
  </si>
  <si>
    <t>5590</t>
  </si>
  <si>
    <t>00612</t>
  </si>
  <si>
    <t>LICEO JUNTAS DE CAOBA</t>
  </si>
  <si>
    <t>JUNTAS DEL CAOBA</t>
  </si>
  <si>
    <t>FLOR COREA VIALES</t>
  </si>
  <si>
    <t>5591</t>
  </si>
  <si>
    <t>00664</t>
  </si>
  <si>
    <t>LICEO SAN JORGE</t>
  </si>
  <si>
    <t>YOLILLAL</t>
  </si>
  <si>
    <t>LUIS ANGEL CHAVES VARELA</t>
  </si>
  <si>
    <t>PATRICIA MORALES UGALDE</t>
  </si>
  <si>
    <t>5596</t>
  </si>
  <si>
    <t>00657</t>
  </si>
  <si>
    <t>LICEO RURAL LOS JAZMINES</t>
  </si>
  <si>
    <t>LOS JAZMINES B.</t>
  </si>
  <si>
    <t>WILSON ESPINOZA CERDAS</t>
  </si>
  <si>
    <t>5598</t>
  </si>
  <si>
    <t>00642</t>
  </si>
  <si>
    <t>LICEO COQUITAL</t>
  </si>
  <si>
    <t>COQUITAL</t>
  </si>
  <si>
    <t>JORGE ALBERTO SOLIS HERNANDEZ</t>
  </si>
  <si>
    <t>5645</t>
  </si>
  <si>
    <t>00677</t>
  </si>
  <si>
    <t>LICEO BEBEDERO</t>
  </si>
  <si>
    <t>BEBEDERO</t>
  </si>
  <si>
    <t>URBANIZACION LAS LOMAS</t>
  </si>
  <si>
    <t>SONIA SOLORZANO ESPINOZA</t>
  </si>
  <si>
    <t>5655</t>
  </si>
  <si>
    <t>00653</t>
  </si>
  <si>
    <t>LICEO DE SAN ANDRES</t>
  </si>
  <si>
    <t>SAN ANDRES</t>
  </si>
  <si>
    <t>HAZEL MORA FERNANDEZ</t>
  </si>
  <si>
    <t>5656</t>
  </si>
  <si>
    <t>00652</t>
  </si>
  <si>
    <t>LICEO RURAL SANTA CRUZ</t>
  </si>
  <si>
    <t>ADRIAN ARGUEDAS GAMBOA</t>
  </si>
  <si>
    <t>5657</t>
  </si>
  <si>
    <t>00649</t>
  </si>
  <si>
    <t>BAJO LOS INDIOS</t>
  </si>
  <si>
    <t>MARCOS RODRIGUEZ ARIAS</t>
  </si>
  <si>
    <t>5658</t>
  </si>
  <si>
    <t>00646</t>
  </si>
  <si>
    <t>LICEO RURAL YERI</t>
  </si>
  <si>
    <t>YERI</t>
  </si>
  <si>
    <t>YANSEL ACUÑA TORRES</t>
  </si>
  <si>
    <t>KAROL ROJAS PORTILLA</t>
  </si>
  <si>
    <t>5659</t>
  </si>
  <si>
    <t>00684</t>
  </si>
  <si>
    <t>LICEO RURAL CARTAGENA</t>
  </si>
  <si>
    <t>RIO JIMENEZ</t>
  </si>
  <si>
    <t>CARTAGENA</t>
  </si>
  <si>
    <t>JOSE EDUARDO JIMENEZ VARGAS</t>
  </si>
  <si>
    <t>5660</t>
  </si>
  <si>
    <t>00666</t>
  </si>
  <si>
    <t>LICEO RURAL LINEA VIEJA</t>
  </si>
  <si>
    <t>LINEA VIEJA</t>
  </si>
  <si>
    <t>EDGAR ELI QUIROS FERNANDEZ</t>
  </si>
  <si>
    <t>5661</t>
  </si>
  <si>
    <t>00654</t>
  </si>
  <si>
    <t>LICEO RURAL LAS MARIAS</t>
  </si>
  <si>
    <t>LAS MARIAS</t>
  </si>
  <si>
    <t>JOSE HERNANDO ZAMORA JIMENEZ</t>
  </si>
  <si>
    <t>5662</t>
  </si>
  <si>
    <t>00641</t>
  </si>
  <si>
    <t>LICEO RURAL DE PUERTO VIEJO</t>
  </si>
  <si>
    <t>KATHERIN MARTINEZ HAYLING</t>
  </si>
  <si>
    <t>5663</t>
  </si>
  <si>
    <t>00673</t>
  </si>
  <si>
    <t>LICEO RURAL LA PALMA</t>
  </si>
  <si>
    <t>LLEANA GUZMAN ABARCA</t>
  </si>
  <si>
    <t>GIOVANNY FERNANDEZ ARTAVIA</t>
  </si>
  <si>
    <t>5664</t>
  </si>
  <si>
    <t>00672</t>
  </si>
  <si>
    <t>LICEO RURAL SAN ANTONIO</t>
  </si>
  <si>
    <t>JONATHAN BARRANTES AGUIRRE</t>
  </si>
  <si>
    <t>5665</t>
  </si>
  <si>
    <t>00681</t>
  </si>
  <si>
    <t>LICEO RURAL BOCA RIO SAN CARLOS</t>
  </si>
  <si>
    <t>BOCA RIO SAN CARLOS</t>
  </si>
  <si>
    <t>ANA MERCEDES VARGAS SANTAMARIA</t>
  </si>
  <si>
    <t>5666</t>
  </si>
  <si>
    <t>00669</t>
  </si>
  <si>
    <t>LICEO RURAL COOPE SAN JUAN</t>
  </si>
  <si>
    <t>COOPE SAN JUAN</t>
  </si>
  <si>
    <t>CRISTIAN ALONSO VARGAS RODRIGUEZ</t>
  </si>
  <si>
    <t>5667</t>
  </si>
  <si>
    <t>00668</t>
  </si>
  <si>
    <t>LICEO RURAL JUANILAMA</t>
  </si>
  <si>
    <t>JUANILAMA</t>
  </si>
  <si>
    <t>IRENE RAM´REZ SANCHEZ</t>
  </si>
  <si>
    <t>IRENE CECILIA RAMIREZ SANCHEZ</t>
  </si>
  <si>
    <t>5670</t>
  </si>
  <si>
    <t>00658</t>
  </si>
  <si>
    <t>LICEO COLONIA PUNTARENAS</t>
  </si>
  <si>
    <t>COLONIA PUNTARENAS</t>
  </si>
  <si>
    <t>ADONAIS JIMENEZ VASQUEZ</t>
  </si>
  <si>
    <t>5671</t>
  </si>
  <si>
    <t>00659</t>
  </si>
  <si>
    <t>LICEO COLONIA VILLA NUEVA</t>
  </si>
  <si>
    <t>VILLANUEVA</t>
  </si>
  <si>
    <t>ROGER MIGUEL VALLE GUERRA</t>
  </si>
  <si>
    <t>EVELIO ALVARADO PARRA</t>
  </si>
  <si>
    <t>5672</t>
  </si>
  <si>
    <t>00660</t>
  </si>
  <si>
    <t>LICEO RURAL VALLE VERDE</t>
  </si>
  <si>
    <t>VALLE VERDE</t>
  </si>
  <si>
    <t>ROSIBELL ABARCA SANCHEZ</t>
  </si>
  <si>
    <t>5673</t>
  </si>
  <si>
    <t>00663</t>
  </si>
  <si>
    <t>LICEO RURAL SAN LUIS</t>
  </si>
  <si>
    <t>SAN LUIS DE DOS RIOS</t>
  </si>
  <si>
    <t>JUAN PABLO OJEDA ROSALES</t>
  </si>
  <si>
    <t>5674</t>
  </si>
  <si>
    <t>00662</t>
  </si>
  <si>
    <t>LICEO RURAL PIEDRAS AZULES</t>
  </si>
  <si>
    <t>PIEDRAS AZULES</t>
  </si>
  <si>
    <t>KATHERINE MARCHENA CASCANTE</t>
  </si>
  <si>
    <t>5677</t>
  </si>
  <si>
    <t>00670</t>
  </si>
  <si>
    <t>COLEGIO SAN MARTIN</t>
  </si>
  <si>
    <t>LUIS CARLOS CANO CALDERON</t>
  </si>
  <si>
    <t>5679</t>
  </si>
  <si>
    <t>00650</t>
  </si>
  <si>
    <t>COLEGIO CANDELARIA</t>
  </si>
  <si>
    <t>CANDELARIA</t>
  </si>
  <si>
    <t>SEHIRIS VILLALOBOS CARAZO</t>
  </si>
  <si>
    <t>5683</t>
  </si>
  <si>
    <t>00496</t>
  </si>
  <si>
    <t>UNIDAD PEDAGOGICA RIO CUBA</t>
  </si>
  <si>
    <t>CUBA CREEK</t>
  </si>
  <si>
    <t>IVAN SOLANO LOPEZ</t>
  </si>
  <si>
    <t>GREIVIN ARCE CAMPOS</t>
  </si>
  <si>
    <t>24951100 Ext.32007</t>
  </si>
  <si>
    <t>5707</t>
  </si>
  <si>
    <t>00521</t>
  </si>
  <si>
    <t>COLEGIO ACADEMICO DE COSTA DE PAJAROS</t>
  </si>
  <si>
    <t>COSTA DE PAJAROS</t>
  </si>
  <si>
    <t>KATHERINE MADRIZ DAVILA</t>
  </si>
  <si>
    <t>5708</t>
  </si>
  <si>
    <t>00682</t>
  </si>
  <si>
    <t>LICEO RURAL LA GARITA</t>
  </si>
  <si>
    <t>SUSANA RUIZ RUIZ</t>
  </si>
  <si>
    <t>5709</t>
  </si>
  <si>
    <t>00665</t>
  </si>
  <si>
    <t>LICEO RURAL DE TARCOLES</t>
  </si>
  <si>
    <t>TARCOLES</t>
  </si>
  <si>
    <t>MARGEL VALVERDE SOLIS</t>
  </si>
  <si>
    <t>5718</t>
  </si>
  <si>
    <t>00656</t>
  </si>
  <si>
    <t>EXPERIMENTAL BILINGÜE DE RIO JIMENEZ</t>
  </si>
  <si>
    <t>SIRLENY RAMIREZ MENDEZ</t>
  </si>
  <si>
    <t>5728</t>
  </si>
  <si>
    <t>00645</t>
  </si>
  <si>
    <t>LICEO SANTA MARTA</t>
  </si>
  <si>
    <t>BRUNKA</t>
  </si>
  <si>
    <t>STANLEY POLONIO GAMBOA</t>
  </si>
  <si>
    <t>5729</t>
  </si>
  <si>
    <t>00644</t>
  </si>
  <si>
    <t>COLEGIO PLAYAS DEL COCO</t>
  </si>
  <si>
    <t>PLAYAS DEL COCO</t>
  </si>
  <si>
    <t>RONALD ARGUEDAS SEQUEIRA</t>
  </si>
  <si>
    <t>5734</t>
  </si>
  <si>
    <t>00741</t>
  </si>
  <si>
    <t>LICEO RURAL LAS COLONIAS</t>
  </si>
  <si>
    <t>COLONIA CUBUJUQUI</t>
  </si>
  <si>
    <t>ERIC GONZALEZ ALVARADO</t>
  </si>
  <si>
    <t>5735</t>
  </si>
  <si>
    <t>00671</t>
  </si>
  <si>
    <t>UNIDAD PEDAGOGICA LA VALENCIA</t>
  </si>
  <si>
    <t>SAN RAFAEL ABAJO</t>
  </si>
  <si>
    <t>LA VALENCIA</t>
  </si>
  <si>
    <t>MARICELA CHACON FERNANDEZ</t>
  </si>
  <si>
    <t>5814</t>
  </si>
  <si>
    <t>00697</t>
  </si>
  <si>
    <t>LICEO VUELTA DE JORCO</t>
  </si>
  <si>
    <t>VUELTA DE JORCO</t>
  </si>
  <si>
    <t>WILLIAM ANDRES BAUTISTA CRUZ</t>
  </si>
  <si>
    <t>5817</t>
  </si>
  <si>
    <t>00717</t>
  </si>
  <si>
    <t>LICEO LA PALMERA</t>
  </si>
  <si>
    <t>LA PALMERA</t>
  </si>
  <si>
    <t>LUIS CARLOS SANCHEZ GUZMAN</t>
  </si>
  <si>
    <t>5820</t>
  </si>
  <si>
    <t>00728</t>
  </si>
  <si>
    <t>LICEO DE TERRABA</t>
  </si>
  <si>
    <t>TERRABA</t>
  </si>
  <si>
    <t>MARCOS ANT. RIVERA FERNANDEZ</t>
  </si>
  <si>
    <t>JOSE ANDRES NAJERA ARIAS</t>
  </si>
  <si>
    <t>5834</t>
  </si>
  <si>
    <t>00698</t>
  </si>
  <si>
    <t>UNIDAD PEDAGOGICA SAN DIEGO</t>
  </si>
  <si>
    <t>CINTHY MONGE GOMEZ</t>
  </si>
  <si>
    <t>5836</t>
  </si>
  <si>
    <t>00705</t>
  </si>
  <si>
    <t>LICEO RURAL SANTO DOMINGO</t>
  </si>
  <si>
    <t>PUNTARENAS / QUEPOS / SAVEGRE</t>
  </si>
  <si>
    <t>ADRIANA ELIZONDO JJMENEZ</t>
  </si>
  <si>
    <t>CESAR PIMENTEL BATISTA</t>
  </si>
  <si>
    <t>5837</t>
  </si>
  <si>
    <t>00706</t>
  </si>
  <si>
    <t>LICEO RURAL CERRITOS</t>
  </si>
  <si>
    <t>CERRITOS</t>
  </si>
  <si>
    <t>PABLO ROMAN GAMBOA</t>
  </si>
  <si>
    <t>5838</t>
  </si>
  <si>
    <t>00704</t>
  </si>
  <si>
    <t>LICEO RURAL COOPESILENCIO</t>
  </si>
  <si>
    <t>EL SILENCIO</t>
  </si>
  <si>
    <t>SUSANA ACOSTA VALVERDE</t>
  </si>
  <si>
    <t>5840</t>
  </si>
  <si>
    <t>00699</t>
  </si>
  <si>
    <t>LICEO RURAL LA LUCHITA</t>
  </si>
  <si>
    <t>LA LUCHITA</t>
  </si>
  <si>
    <t>ROSA CALVO MORALES</t>
  </si>
  <si>
    <t>5841</t>
  </si>
  <si>
    <t>00701</t>
  </si>
  <si>
    <t>LICEO SAN CARLOS</t>
  </si>
  <si>
    <t>MIGUEL QUIROS MORA</t>
  </si>
  <si>
    <t>5842</t>
  </si>
  <si>
    <t>00736</t>
  </si>
  <si>
    <t>LICEO RURAL ALTO GUAYMI</t>
  </si>
  <si>
    <t>ALTO GUAYMI</t>
  </si>
  <si>
    <t>ROMERO LOPEZ LOPEZ</t>
  </si>
  <si>
    <t>PIO MONTEZUMA BEJARANO</t>
  </si>
  <si>
    <t>5843</t>
  </si>
  <si>
    <t>00744</t>
  </si>
  <si>
    <t>LICEO RURAL ALTO COMTE</t>
  </si>
  <si>
    <t>MANUEL FERNANDEZ LIZANO</t>
  </si>
  <si>
    <t>5844</t>
  </si>
  <si>
    <t>00703</t>
  </si>
  <si>
    <t>LICEO CUAJINIQUIL</t>
  </si>
  <si>
    <t>ROXANA VILLALOBOS VARGAS</t>
  </si>
  <si>
    <t>5845</t>
  </si>
  <si>
    <t>00702</t>
  </si>
  <si>
    <t>LICEO EL CONSUELO</t>
  </si>
  <si>
    <t>MAYORGA</t>
  </si>
  <si>
    <t>EL CONSUELO</t>
  </si>
  <si>
    <t>CINTHYA MARIA VILLALOBOS RODRIGUEZ</t>
  </si>
  <si>
    <t>5846</t>
  </si>
  <si>
    <t>00742</t>
  </si>
  <si>
    <t>LICEO RURAL DE GANDOCA</t>
  </si>
  <si>
    <t>GANDOCA</t>
  </si>
  <si>
    <t>SHERLING NATION MADRIGAL</t>
  </si>
  <si>
    <t>5847</t>
  </si>
  <si>
    <t>00732</t>
  </si>
  <si>
    <t>LICEO RURAL LA CELINA</t>
  </si>
  <si>
    <t>LA CELINA</t>
  </si>
  <si>
    <t>JUAN PABLO GODINEZ PRADO</t>
  </si>
  <si>
    <t>5848</t>
  </si>
  <si>
    <t>00735</t>
  </si>
  <si>
    <t>LICEO INDIGENA BOCA COHEN</t>
  </si>
  <si>
    <t>BOCA COHEN</t>
  </si>
  <si>
    <t>FABIAN JEREMY NAVAS HERRERA</t>
  </si>
  <si>
    <t>5849</t>
  </si>
  <si>
    <t>00737</t>
  </si>
  <si>
    <t>LICEO RURAL ROCA QUEMADA</t>
  </si>
  <si>
    <t>TSINIKLARI</t>
  </si>
  <si>
    <t>HELEN VILLANUEVA VARGAS</t>
  </si>
  <si>
    <t>AMELIA FIGUEROA ZUÑIGA</t>
  </si>
  <si>
    <t>5850</t>
  </si>
  <si>
    <t>00722</t>
  </si>
  <si>
    <t>BELEN DE NOSARITA</t>
  </si>
  <si>
    <t>RAFAEL ANGEL GALAGARZA RAMOS</t>
  </si>
  <si>
    <t>LUIS RODOLFO OROZCO JUAREZ</t>
  </si>
  <si>
    <t>5851</t>
  </si>
  <si>
    <t>00738</t>
  </si>
  <si>
    <t>LICEO SANTA TERESA</t>
  </si>
  <si>
    <t>DAMIAN PICADO QUIROS</t>
  </si>
  <si>
    <t>5852</t>
  </si>
  <si>
    <t>00688</t>
  </si>
  <si>
    <t>LICEO PICAGRES DE MORA</t>
  </si>
  <si>
    <t>PICAGRES</t>
  </si>
  <si>
    <t>ANDRES RETANA MARIN</t>
  </si>
  <si>
    <t>JUAN CARLOS BADILLA LEIVA</t>
  </si>
  <si>
    <t>5853</t>
  </si>
  <si>
    <t>00712</t>
  </si>
  <si>
    <t>LICEO RURAL EL CASTILLO FORTUNA</t>
  </si>
  <si>
    <t>EL CASTILLO</t>
  </si>
  <si>
    <t>MARIO ANDRES MATAMOROS FERNAND</t>
  </si>
  <si>
    <t>5854</t>
  </si>
  <si>
    <t>00718</t>
  </si>
  <si>
    <t>LICEO RURAL EL VENADO</t>
  </si>
  <si>
    <t>VENADO</t>
  </si>
  <si>
    <t>EL VENADO</t>
  </si>
  <si>
    <t>JESSICA SOTO CORRALES</t>
  </si>
  <si>
    <t>5855</t>
  </si>
  <si>
    <t>00746</t>
  </si>
  <si>
    <t>LICEO RURAL SAN ANTONIO DE ZAPOTAL</t>
  </si>
  <si>
    <t>ZAPOTAL</t>
  </si>
  <si>
    <t>CESAR ARAD AVILA VARGAS</t>
  </si>
  <si>
    <t>5857</t>
  </si>
  <si>
    <t>00726</t>
  </si>
  <si>
    <t>UNIDAD PEDAGOGICA RURAL BAJOS DE TORO AMARILLO</t>
  </si>
  <si>
    <t>SARCHI</t>
  </si>
  <si>
    <t>TORO AMARILLO</t>
  </si>
  <si>
    <t>BAJOS TORO AMARILLO</t>
  </si>
  <si>
    <t>LILLIANA PEREZ SOLANO</t>
  </si>
  <si>
    <t>ALVARO QUESADA ALFARO</t>
  </si>
  <si>
    <t>5858</t>
  </si>
  <si>
    <t>00721</t>
  </si>
  <si>
    <t>LICEO RURAL LA GATA</t>
  </si>
  <si>
    <t>LA GATA</t>
  </si>
  <si>
    <t>JUAN CARLOS FERNANDEZ NUÑEZ</t>
  </si>
  <si>
    <t>5860</t>
  </si>
  <si>
    <t>00743</t>
  </si>
  <si>
    <t>LICEO RURAL LAS NUBES CRISTO REY</t>
  </si>
  <si>
    <t>ANDRES PEREZ PEREZ</t>
  </si>
  <si>
    <t>5869</t>
  </si>
  <si>
    <t>00713</t>
  </si>
  <si>
    <t>LICEO AEROPUERTO JERUSALEN</t>
  </si>
  <si>
    <t>ALTO LOS NUÑEZ</t>
  </si>
  <si>
    <t>MARLENE ARAYA MORA</t>
  </si>
  <si>
    <t>5870</t>
  </si>
  <si>
    <t>00695</t>
  </si>
  <si>
    <t>LICEO SOTERO GONZALEZ BARQUERO</t>
  </si>
  <si>
    <t>JORGE MAURICIO MASIS AGUILAR</t>
  </si>
  <si>
    <t>5871</t>
  </si>
  <si>
    <t>00707</t>
  </si>
  <si>
    <t>COLEGIO ACADEMICO DE LONDRES</t>
  </si>
  <si>
    <t>PUNTARENAS / QUEPOS / NARANJITO</t>
  </si>
  <si>
    <t>NARANJITO</t>
  </si>
  <si>
    <t>LONDRES CENTRO</t>
  </si>
  <si>
    <t>MIRIAM PIEDRA ZUÑIGA</t>
  </si>
  <si>
    <t>5873</t>
  </si>
  <si>
    <t>00689</t>
  </si>
  <si>
    <t>LICEO DE BARBACOAS</t>
  </si>
  <si>
    <t>BARBACOAS</t>
  </si>
  <si>
    <t>VERNY BERMUDEZ MONTERO</t>
  </si>
  <si>
    <t>JUANCARLOS BADILLA LEIVA</t>
  </si>
  <si>
    <t>5874</t>
  </si>
  <si>
    <t>00740</t>
  </si>
  <si>
    <t>LICEO AMBIENTALISTA DE HORQUETAS</t>
  </si>
  <si>
    <t>LA RAMBLA</t>
  </si>
  <si>
    <t>VERONICA MENDEZ GUILLEN</t>
  </si>
  <si>
    <t>5882</t>
  </si>
  <si>
    <t>00733</t>
  </si>
  <si>
    <t>EXPERIMENTAL BILINGÜE DE SIQUIRRES</t>
  </si>
  <si>
    <t>BARRIO EL MANGAL</t>
  </si>
  <si>
    <t>MARLON A. LEDGISTER THARPE</t>
  </si>
  <si>
    <t>5886</t>
  </si>
  <si>
    <t>00725</t>
  </si>
  <si>
    <t>EXPERIMENTAL BILINGÜE DE SARCHI SUR</t>
  </si>
  <si>
    <t>RODRIGUEZ</t>
  </si>
  <si>
    <t>FREDDY ROJAS CAMPOS</t>
  </si>
  <si>
    <t>5891</t>
  </si>
  <si>
    <t>00727</t>
  </si>
  <si>
    <t>LICEO RURAL EL CARMEN PARRITA</t>
  </si>
  <si>
    <t>PARRITA</t>
  </si>
  <si>
    <t>JORGE ANDRES VENEGAS UREÑA</t>
  </si>
  <si>
    <t>JOAQUIN ARIAS QUIROS</t>
  </si>
  <si>
    <t>5895</t>
  </si>
  <si>
    <t>00747</t>
  </si>
  <si>
    <t>LICEO RURAL AGUAS ZARCAS</t>
  </si>
  <si>
    <t>RONALD MAITLAND VAZ</t>
  </si>
  <si>
    <t>5897</t>
  </si>
  <si>
    <t>00752</t>
  </si>
  <si>
    <t>LICEO RURAL BELLA VISTA</t>
  </si>
  <si>
    <t>LEMOS FELIPE TRAÑA NARVAEZ</t>
  </si>
  <si>
    <t>5967</t>
  </si>
  <si>
    <t>00770</t>
  </si>
  <si>
    <t>LICEO RURAL NUEVA GUATEMALA</t>
  </si>
  <si>
    <t>NUEVA GUATEMALA</t>
  </si>
  <si>
    <t>FERNANDO DOWNING VILLALOBOS</t>
  </si>
  <si>
    <t>YESSENIA RUIZ MATERRITA</t>
  </si>
  <si>
    <t>5968</t>
  </si>
  <si>
    <t>00762</t>
  </si>
  <si>
    <t>LICEO RURAL CAÑON DE EL GUARCO</t>
  </si>
  <si>
    <t>CAÑON GUARCO</t>
  </si>
  <si>
    <t>LUIS AGUILERA RAMIREZ</t>
  </si>
  <si>
    <t>LUIS ALBERTO AGUERO UMAÑA</t>
  </si>
  <si>
    <t>5969</t>
  </si>
  <si>
    <t>00795</t>
  </si>
  <si>
    <t>ADRIAN CARPIO GOMEZ</t>
  </si>
  <si>
    <t>5970</t>
  </si>
  <si>
    <t>00773</t>
  </si>
  <si>
    <t>LICEO RURAL ISLAS DEL CHIRRIPO</t>
  </si>
  <si>
    <t>FINCA 10 RIO FRIO</t>
  </si>
  <si>
    <t>JULIAN WATSON CARRANZA</t>
  </si>
  <si>
    <t>5971</t>
  </si>
  <si>
    <t>00789</t>
  </si>
  <si>
    <t>LICEO RURAL UNION DEL TORO</t>
  </si>
  <si>
    <t>CUREÑA</t>
  </si>
  <si>
    <t>LA UNION DEL TORO</t>
  </si>
  <si>
    <t>VERONICA SALAS MORA</t>
  </si>
  <si>
    <t>5972</t>
  </si>
  <si>
    <t>00796</t>
  </si>
  <si>
    <t>LICEO SAN CARLOS DE PACUARITO</t>
  </si>
  <si>
    <t>MERLYN MARIA GONZALEZ REID</t>
  </si>
  <si>
    <t>5973</t>
  </si>
  <si>
    <t>00775</t>
  </si>
  <si>
    <t>CUPERTINO ANGULO VIALES</t>
  </si>
  <si>
    <t>GLORIANA ARNAEZ CARRILLO</t>
  </si>
  <si>
    <t>5974</t>
  </si>
  <si>
    <t>00785</t>
  </si>
  <si>
    <t>LICEO RURAL LA CUREÑA</t>
  </si>
  <si>
    <t>ALONZO EMILIO ALVAREZ-VEGA</t>
  </si>
  <si>
    <t>5975</t>
  </si>
  <si>
    <t>00766</t>
  </si>
  <si>
    <t>LICEO RURAL BANDERAS</t>
  </si>
  <si>
    <t>BANDERAS DE POCOSOL</t>
  </si>
  <si>
    <t>ALEXANDER J. VALDEZ HURTADO</t>
  </si>
  <si>
    <t>5976</t>
  </si>
  <si>
    <t>00767</t>
  </si>
  <si>
    <t>LICEO RURAL SAN JUAN</t>
  </si>
  <si>
    <t>SAN JUAN PEÑAS BLANCAS</t>
  </si>
  <si>
    <t>JOSE ADRIAN GONZALEZ CORDERO</t>
  </si>
  <si>
    <t>5979</t>
  </si>
  <si>
    <t>00764</t>
  </si>
  <si>
    <t>LICEO SAN NICOLAS DE TOLENTINO</t>
  </si>
  <si>
    <t>TARAS SAN NICOLAS</t>
  </si>
  <si>
    <t>GRETHEL GARRO BRENES</t>
  </si>
  <si>
    <t>5981</t>
  </si>
  <si>
    <t>00826</t>
  </si>
  <si>
    <t>LICEO RURAL PARAISO DE CHANGUENA</t>
  </si>
  <si>
    <t>JONATHAN CASTRO PORRAS</t>
  </si>
  <si>
    <t>5984</t>
  </si>
  <si>
    <t>00797</t>
  </si>
  <si>
    <t>LICEO LABRADOR</t>
  </si>
  <si>
    <t>SAN MATEO</t>
  </si>
  <si>
    <t>LABRADOR</t>
  </si>
  <si>
    <t>JOSE RICARDO ELIZONDO FALLAS</t>
  </si>
  <si>
    <t>5985</t>
  </si>
  <si>
    <t>00780</t>
  </si>
  <si>
    <t>LICEO RURAL ZAPATON</t>
  </si>
  <si>
    <t>ZAPATON</t>
  </si>
  <si>
    <t>ARNOLDO RODRIGUEZ HERNANDEZ</t>
  </si>
  <si>
    <t>5986</t>
  </si>
  <si>
    <t>00792</t>
  </si>
  <si>
    <t>LICEO RURAL KABEBATA</t>
  </si>
  <si>
    <t>ALTO QUETZAL</t>
  </si>
  <si>
    <t>ROY MONTENEGRO NUNEZ</t>
  </si>
  <si>
    <t>ANGIE MORA SEGURA</t>
  </si>
  <si>
    <t>5988</t>
  </si>
  <si>
    <t>00769</t>
  </si>
  <si>
    <t>LICEO QUEBRADA GANADO</t>
  </si>
  <si>
    <t>QUEBRADA GANADO</t>
  </si>
  <si>
    <t>RAUL QUIROS CRUZ</t>
  </si>
  <si>
    <t>5990</t>
  </si>
  <si>
    <t>00787</t>
  </si>
  <si>
    <t>LICEO LAS MERCEDES</t>
  </si>
  <si>
    <t>JOSE PABLO VILLALOBOS BLANCO</t>
  </si>
  <si>
    <t>5992</t>
  </si>
  <si>
    <t>00776</t>
  </si>
  <si>
    <t>LICEO LAGUNA</t>
  </si>
  <si>
    <t>LAGUNA</t>
  </si>
  <si>
    <t>Bº MARIA AUXILIADORA</t>
  </si>
  <si>
    <t>LUIS DIEGO MELENDEZ ARAYA</t>
  </si>
  <si>
    <t>5993</t>
  </si>
  <si>
    <t>00765</t>
  </si>
  <si>
    <t>UNIDAD PEDAGOGICA BARRIO NUEVO</t>
  </si>
  <si>
    <t>BARRIO NUEVO</t>
  </si>
  <si>
    <t>BEATRIZ CAMACHO MARTINEZ</t>
  </si>
  <si>
    <t>5994</t>
  </si>
  <si>
    <t>00768</t>
  </si>
  <si>
    <t>LICEO LA AMISTAD</t>
  </si>
  <si>
    <t>MARIA ISABEL HERRERA QUIROS</t>
  </si>
  <si>
    <t>5995</t>
  </si>
  <si>
    <t>00777</t>
  </si>
  <si>
    <t>LICEO DE MAGALLANES</t>
  </si>
  <si>
    <t>MAGALLANES</t>
  </si>
  <si>
    <t>BRAULIO CHACON HERRERA</t>
  </si>
  <si>
    <t>5996</t>
  </si>
  <si>
    <t>00778</t>
  </si>
  <si>
    <t>EXPERIMENTAL BILINGÜE DE SAN RAMON</t>
  </si>
  <si>
    <t>CALLE VARELA</t>
  </si>
  <si>
    <t>GUSTAVO MORA ALPIZAR</t>
  </si>
  <si>
    <t>5998</t>
  </si>
  <si>
    <t>00782</t>
  </si>
  <si>
    <t>LICEO PACTO DEL JOCOTE</t>
  </si>
  <si>
    <t>ELLUANY OVIEDO BRICEÑO</t>
  </si>
  <si>
    <t>5999</t>
  </si>
  <si>
    <t>00761</t>
  </si>
  <si>
    <t>LICEO RURAL SAN ISIDRO</t>
  </si>
  <si>
    <t>SAN ISIDRO CENTRO</t>
  </si>
  <si>
    <t>JONATHAN ORTEGA MADRIZ</t>
  </si>
  <si>
    <t>6000</t>
  </si>
  <si>
    <t>00790</t>
  </si>
  <si>
    <t>LICEO CUATRO ESQUINAS</t>
  </si>
  <si>
    <t>CUATRO ESQUINAS</t>
  </si>
  <si>
    <t>PATRICIA SALAS CARDENAS</t>
  </si>
  <si>
    <t>6017</t>
  </si>
  <si>
    <t>00772</t>
  </si>
  <si>
    <t>LICEO LA LUCHA</t>
  </si>
  <si>
    <t>LA LUCHA POTRERO GRANDE</t>
  </si>
  <si>
    <t>MARIA MILENA ELIZONDO ELIZONDO</t>
  </si>
  <si>
    <t>6020</t>
  </si>
  <si>
    <t>00783</t>
  </si>
  <si>
    <t>LICEO DEPORTIVO DE GRECIA</t>
  </si>
  <si>
    <t>ANA CATALINA SALAZAR MOLINA</t>
  </si>
  <si>
    <t>6027</t>
  </si>
  <si>
    <t>00786</t>
  </si>
  <si>
    <t>LICEO HIGUITO</t>
  </si>
  <si>
    <t>HIGUITO</t>
  </si>
  <si>
    <t>CESAR JIMENEZ OLIVARES</t>
  </si>
  <si>
    <t>6030</t>
  </si>
  <si>
    <t>00781</t>
  </si>
  <si>
    <t>LICEO VIRGEN MEDALLA MILAGROSA</t>
  </si>
  <si>
    <t>RANCHO REDONDO</t>
  </si>
  <si>
    <t>VISTA DE MAR</t>
  </si>
  <si>
    <t>JOSE CARLOS CALVO LARA</t>
  </si>
  <si>
    <t>6043</t>
  </si>
  <si>
    <t>00793</t>
  </si>
  <si>
    <t>LICEO RURAL LANAS</t>
  </si>
  <si>
    <t>LANAS</t>
  </si>
  <si>
    <t>ARIEL CHAVES ZAMORA</t>
  </si>
  <si>
    <t>GEOVANNY FERNANDEZ ARTAVIA</t>
  </si>
  <si>
    <t>6044</t>
  </si>
  <si>
    <t>00794</t>
  </si>
  <si>
    <t>LICEO RURAL EL LLANO</t>
  </si>
  <si>
    <t>SAN JUAN DE MATA</t>
  </si>
  <si>
    <t>EL LLANO</t>
  </si>
  <si>
    <t>RAFAEL AGÜERO BARQUERO</t>
  </si>
  <si>
    <t>RICARDO CHACON CHAVARRIA</t>
  </si>
  <si>
    <t>6045</t>
  </si>
  <si>
    <t>00802</t>
  </si>
  <si>
    <t>LICEO RURAL YORKIN</t>
  </si>
  <si>
    <t>FLOR BLANCO PEREIRA</t>
  </si>
  <si>
    <t>6046</t>
  </si>
  <si>
    <t>00825</t>
  </si>
  <si>
    <t>COLEGIO INDIGENA LA CASONA</t>
  </si>
  <si>
    <t>LA CASONA</t>
  </si>
  <si>
    <t>GEINER ARAYA VARGAS</t>
  </si>
  <si>
    <t>6050</t>
  </si>
  <si>
    <t>00819</t>
  </si>
  <si>
    <t>LICEO RURAL JARIS</t>
  </si>
  <si>
    <t>JARIS</t>
  </si>
  <si>
    <t>ROCIO SALAZAR CHACON</t>
  </si>
  <si>
    <t>6096</t>
  </si>
  <si>
    <t>00811</t>
  </si>
  <si>
    <t>UNIDAD PEDAGOGICA JUAN CALDERON VALVERDE</t>
  </si>
  <si>
    <t>PALMICHAL</t>
  </si>
  <si>
    <t>CHIRRACA</t>
  </si>
  <si>
    <t>SHIRLENE QUIROS PAVON</t>
  </si>
  <si>
    <t>NELSON OLIVIER QUESADA FALLAS</t>
  </si>
  <si>
    <t>6103</t>
  </si>
  <si>
    <t>00803</t>
  </si>
  <si>
    <t>LICEO PARAISO</t>
  </si>
  <si>
    <t>GERARDO MURILLO GAMBOA</t>
  </si>
  <si>
    <t>6106</t>
  </si>
  <si>
    <t>00829</t>
  </si>
  <si>
    <t>I.E.G.B. PBRO. YANUARIO QUESADA</t>
  </si>
  <si>
    <t>SAN RAFAEL CENTRO</t>
  </si>
  <si>
    <t>JACQUELINE BRENES WEST</t>
  </si>
  <si>
    <t>6108</t>
  </si>
  <si>
    <t>00813</t>
  </si>
  <si>
    <t>I.E.G.B. REPUBLICA DE PANAMA</t>
  </si>
  <si>
    <t>HELBERTH F. GARRO HIDALGO</t>
  </si>
  <si>
    <t>6112</t>
  </si>
  <si>
    <t>00824</t>
  </si>
  <si>
    <t>COLEGIO FINCA NARANJO</t>
  </si>
  <si>
    <t>FINCA NARANJO</t>
  </si>
  <si>
    <t>YEINY VILLEGAS SOLORZANO</t>
  </si>
  <si>
    <t>6115</t>
  </si>
  <si>
    <t>00820</t>
  </si>
  <si>
    <t>LA COLONIA</t>
  </si>
  <si>
    <t>RAFAEL ANGEL QUIROS SEGURA</t>
  </si>
  <si>
    <t>6127</t>
  </si>
  <si>
    <t>00804</t>
  </si>
  <si>
    <t>I.E.G.B. ANDRES BELLO LOPEZ</t>
  </si>
  <si>
    <t>SANTA ANA CENTRO</t>
  </si>
  <si>
    <t>LAURA MONTES MORALES</t>
  </si>
  <si>
    <t>6128</t>
  </si>
  <si>
    <t>00809</t>
  </si>
  <si>
    <t>I.E.G.B. AMERICA CENTRAL</t>
  </si>
  <si>
    <t>BARRIO PILAR</t>
  </si>
  <si>
    <t>MARIO VARGAS PEREZ</t>
  </si>
  <si>
    <t>6129</t>
  </si>
  <si>
    <t>00837</t>
  </si>
  <si>
    <t>LICEO RURAL KATSI</t>
  </si>
  <si>
    <t>KATSI</t>
  </si>
  <si>
    <t>ELIZABETH PAEZ LUPARIO</t>
  </si>
  <si>
    <t>6133</t>
  </si>
  <si>
    <t>00799</t>
  </si>
  <si>
    <t>LICEO PUENTE DE PIEDRA</t>
  </si>
  <si>
    <t>PUENTE DE PIEDRA</t>
  </si>
  <si>
    <t>RINCON DE SALAS</t>
  </si>
  <si>
    <t>LILLIAM CALLEJAS ESCOBAR</t>
  </si>
  <si>
    <t>6135</t>
  </si>
  <si>
    <t>00810</t>
  </si>
  <si>
    <t>UNIDAD PEDAGOGICA LA CRUZ</t>
  </si>
  <si>
    <t>GUAITIL</t>
  </si>
  <si>
    <t>ALEXANDER VARGAS MATA</t>
  </si>
  <si>
    <t>6137</t>
  </si>
  <si>
    <t>00805</t>
  </si>
  <si>
    <t>LICEO OCCIDENTAL</t>
  </si>
  <si>
    <t>ANA BARQUERO SANABRIA</t>
  </si>
  <si>
    <t>6146</t>
  </si>
  <si>
    <t>00814</t>
  </si>
  <si>
    <t>NUESTRA SEÑORA DE SION</t>
  </si>
  <si>
    <t>COCAL PUNTARENAS</t>
  </si>
  <si>
    <t>WENDY MADRIGAL SANCHEZ</t>
  </si>
  <si>
    <t>6149</t>
  </si>
  <si>
    <t>00815</t>
  </si>
  <si>
    <t>LICEO BUENOS AIRES</t>
  </si>
  <si>
    <t>Bº LOS ANGELES</t>
  </si>
  <si>
    <t>EDWIN MARCIA GAMBOA</t>
  </si>
  <si>
    <t>6156</t>
  </si>
  <si>
    <t>00694</t>
  </si>
  <si>
    <t>LICEO BILINGÜE ITALO COSTARRICENSE</t>
  </si>
  <si>
    <t>ELIZABETH VICTOR VICTOR</t>
  </si>
  <si>
    <t>6157</t>
  </si>
  <si>
    <t>00834</t>
  </si>
  <si>
    <t>I.E.G.B. LA VICTORIA</t>
  </si>
  <si>
    <t>VICTORIA</t>
  </si>
  <si>
    <t>DULEY JOSE MEJIA SEQUEIRA</t>
  </si>
  <si>
    <t>JOHNNY LUNA ORDOÑEZ</t>
  </si>
  <si>
    <t>6215</t>
  </si>
  <si>
    <t>00841</t>
  </si>
  <si>
    <t>UNIDAD PEDAGOGICA EL TORITO</t>
  </si>
  <si>
    <t>TORITO</t>
  </si>
  <si>
    <t>DOUGLAS CAMPOS LEON</t>
  </si>
  <si>
    <t>BRAYAN CAMPOS SEGURA</t>
  </si>
  <si>
    <t>6216</t>
  </si>
  <si>
    <t>00842</t>
  </si>
  <si>
    <t>LICEO LLANO LOS ANGELES</t>
  </si>
  <si>
    <t>LLANO DE ANGELES</t>
  </si>
  <si>
    <t>THAIS CHAVERRI MONGE</t>
  </si>
  <si>
    <t>6217</t>
  </si>
  <si>
    <t>00843</t>
  </si>
  <si>
    <t>LICEO RURAL GUACIMAL</t>
  </si>
  <si>
    <t>GUACIMAL</t>
  </si>
  <si>
    <t>ERIC GERARDO BOLAÑOS BARBOZA</t>
  </si>
  <si>
    <t>6219</t>
  </si>
  <si>
    <t>00844</t>
  </si>
  <si>
    <t>UNIDAD PEDAGOGICA RIO CELESTE</t>
  </si>
  <si>
    <t>RIO CELESTE</t>
  </si>
  <si>
    <t>MARIBELL ROJAS CONEJO</t>
  </si>
  <si>
    <t>6220</t>
  </si>
  <si>
    <t>00845</t>
  </si>
  <si>
    <t>LICEO RURAL COLONIA DEL VALLE</t>
  </si>
  <si>
    <t>COLONIA DEL VALLE</t>
  </si>
  <si>
    <t>MARIO ENRIQUE MAYORGA HERNANDEZ</t>
  </si>
  <si>
    <t>6222</t>
  </si>
  <si>
    <t>00851</t>
  </si>
  <si>
    <t>COLEGIO QUEBRADA GRANDE</t>
  </si>
  <si>
    <t>MARIA TERESA MARTINEZ GUTIERREZ</t>
  </si>
  <si>
    <t>6224</t>
  </si>
  <si>
    <t>00848</t>
  </si>
  <si>
    <t>LICEO RURAL COROMA</t>
  </si>
  <si>
    <t>COROMA</t>
  </si>
  <si>
    <t>HEINER YASIN MAYORGA GABB</t>
  </si>
  <si>
    <t>6235</t>
  </si>
  <si>
    <t>00847</t>
  </si>
  <si>
    <t>LICEO RURAL NAMALDI</t>
  </si>
  <si>
    <t>NAMALDI</t>
  </si>
  <si>
    <t>MEILOTH GAMBOA BERMUDEZ</t>
  </si>
  <si>
    <t>JUAN GABRIEL MONGE FLORES</t>
  </si>
  <si>
    <t>6236</t>
  </si>
  <si>
    <t>00846</t>
  </si>
  <si>
    <t>LICEO RURAL PALMERA</t>
  </si>
  <si>
    <t>PALMERA</t>
  </si>
  <si>
    <t>MINOR BEITA ROJAS</t>
  </si>
  <si>
    <t>6244</t>
  </si>
  <si>
    <t>00849</t>
  </si>
  <si>
    <t>LICEO SONAFLUCA</t>
  </si>
  <si>
    <t>SONAFLUCA</t>
  </si>
  <si>
    <t>JUAN CARLOS ARIAS CASTILLO</t>
  </si>
  <si>
    <t>6267</t>
  </si>
  <si>
    <t>00854</t>
  </si>
  <si>
    <t>LICEO RURAL LOS ALMENDROS</t>
  </si>
  <si>
    <t>ALMENDROS</t>
  </si>
  <si>
    <t>LIDIETH ALFARO MONDRAGON</t>
  </si>
  <si>
    <t>6269</t>
  </si>
  <si>
    <t>00852</t>
  </si>
  <si>
    <t>COLEGIO MATA DE PLATANO</t>
  </si>
  <si>
    <t>MARIA SOLANO VALVERDE</t>
  </si>
  <si>
    <t>6273</t>
  </si>
  <si>
    <t>00850</t>
  </si>
  <si>
    <t>LICEO RURAL CERROS</t>
  </si>
  <si>
    <t>SAN RAFAEL DE CERROS</t>
  </si>
  <si>
    <t>XINIA ISABEL PIEDRA VALVERDE</t>
  </si>
  <si>
    <t>6350</t>
  </si>
  <si>
    <t>00866</t>
  </si>
  <si>
    <t>I.E.G.B. LIMON 2000</t>
  </si>
  <si>
    <t>RIO BLANCO</t>
  </si>
  <si>
    <t>LIDIETTE BECKFORD WHITE</t>
  </si>
  <si>
    <t>6357</t>
  </si>
  <si>
    <t>01087</t>
  </si>
  <si>
    <t>NIÑO JESUS DE BELEN</t>
  </si>
  <si>
    <t>HNA. JUANA FRANCISCA VENTURA CALLEJAS</t>
  </si>
  <si>
    <t>6372</t>
  </si>
  <si>
    <t>00868</t>
  </si>
  <si>
    <t>LICEO TIERRA BLANCA</t>
  </si>
  <si>
    <t>TIERRA BLANCA</t>
  </si>
  <si>
    <t>LUIS EDUARD NARANJO GONZALEZ</t>
  </si>
  <si>
    <t>6375</t>
  </si>
  <si>
    <t>00856</t>
  </si>
  <si>
    <t>PORVENIR</t>
  </si>
  <si>
    <t>OCTAVIO ALVARADO SALAS</t>
  </si>
  <si>
    <t>6376</t>
  </si>
  <si>
    <t>00870</t>
  </si>
  <si>
    <t>LICEO SAN JOSE DEL RIO</t>
  </si>
  <si>
    <t>SAN JOSE DE RIO</t>
  </si>
  <si>
    <t>JOSE RAMON ESPINOZA LOPEZ</t>
  </si>
  <si>
    <t>6384</t>
  </si>
  <si>
    <t>00869</t>
  </si>
  <si>
    <t>LICEO DE TOBOSI</t>
  </si>
  <si>
    <t>TOBOSI</t>
  </si>
  <si>
    <t>CARLOS JESUS CECILIANO VARGAS</t>
  </si>
  <si>
    <t>6385</t>
  </si>
  <si>
    <t>00864</t>
  </si>
  <si>
    <t>CRISTHIAN MIRANDA ENRIQUEZ</t>
  </si>
  <si>
    <t>6406</t>
  </si>
  <si>
    <t>00872</t>
  </si>
  <si>
    <t>LICEO RURAL SHIKABALI</t>
  </si>
  <si>
    <t>SHIKIARI</t>
  </si>
  <si>
    <t>DIEGO DELGADO SOLIS</t>
  </si>
  <si>
    <t>6407</t>
  </si>
  <si>
    <t>00873</t>
  </si>
  <si>
    <t>LICEO RURAL KJAKUO SULO</t>
  </si>
  <si>
    <t>ALTO PACUARE</t>
  </si>
  <si>
    <t>JESUS CRUZ HERNANDEZ</t>
  </si>
  <si>
    <t>ESTEBAN RIVERA FERNANDEZ</t>
  </si>
  <si>
    <t>6408</t>
  </si>
  <si>
    <t>00874</t>
  </si>
  <si>
    <t>COLEGIO INDIGENA SHIROLES</t>
  </si>
  <si>
    <t>SHIROLES</t>
  </si>
  <si>
    <t>KAREN ILIANA ALVARADO JIMENEZ</t>
  </si>
  <si>
    <t>CAROLINA DE LOS ANGELES LAYAN HERNANDEZ</t>
  </si>
  <si>
    <t>6409</t>
  </si>
  <si>
    <t>00871</t>
  </si>
  <si>
    <t>LICEO RURAL SALITRE</t>
  </si>
  <si>
    <t>SALITRE</t>
  </si>
  <si>
    <t>LIDIA SUAREZ CALDERON</t>
  </si>
  <si>
    <t>6429</t>
  </si>
  <si>
    <t>00885</t>
  </si>
  <si>
    <t>LICEO RURAL QUIRIMAN</t>
  </si>
  <si>
    <t>QUIRIMAN</t>
  </si>
  <si>
    <t>JAVIER ELIAS ROJAS CORTES</t>
  </si>
  <si>
    <t>6456</t>
  </si>
  <si>
    <t>00884</t>
  </si>
  <si>
    <t>COLEGIO OMAR SALAZAR OBANDO</t>
  </si>
  <si>
    <t>REINALDO CARPIO ARGUEDAS</t>
  </si>
  <si>
    <t>6465</t>
  </si>
  <si>
    <t>00886</t>
  </si>
  <si>
    <t>LICEO RURAL VILLA HERMOSA</t>
  </si>
  <si>
    <t>VILLA HERMOSA</t>
  </si>
  <si>
    <t>ADRIANA MABEL TORRES ORTIZ</t>
  </si>
  <si>
    <t>6479</t>
  </si>
  <si>
    <t>00889</t>
  </si>
  <si>
    <t>COLEGIO DE GUACIMO</t>
  </si>
  <si>
    <t>CARLOS MAYORGA GUTIERREZ</t>
  </si>
  <si>
    <t>6480</t>
  </si>
  <si>
    <t>00888</t>
  </si>
  <si>
    <t>LICEO RURAL ALTO COHEN</t>
  </si>
  <si>
    <t>ALTO COHEN</t>
  </si>
  <si>
    <t>VICENTA LAURENCE LOPEZ</t>
  </si>
  <si>
    <t>6498</t>
  </si>
  <si>
    <t>00902</t>
  </si>
  <si>
    <t>COLEGIO INDIGENA YIMBA CAJC</t>
  </si>
  <si>
    <t>CURRE</t>
  </si>
  <si>
    <t>IVANNIA MORALES MORA</t>
  </si>
  <si>
    <t>6500</t>
  </si>
  <si>
    <t>00901</t>
  </si>
  <si>
    <t>COLEGIO DE PACUARE</t>
  </si>
  <si>
    <t>ANDREW LEWIS REID</t>
  </si>
  <si>
    <t>6501</t>
  </si>
  <si>
    <t>00900</t>
  </si>
  <si>
    <t>COLEGIO FLORIDA</t>
  </si>
  <si>
    <t>FLORIDA</t>
  </si>
  <si>
    <t>KAREN ARAYA QUIROS</t>
  </si>
  <si>
    <t>6512</t>
  </si>
  <si>
    <t>00927</t>
  </si>
  <si>
    <t>LICEO SANTISIMA TRINIDAD</t>
  </si>
  <si>
    <t>YESENIA VASQUEZ ARAYA</t>
  </si>
  <si>
    <t>6564</t>
  </si>
  <si>
    <t>00976</t>
  </si>
  <si>
    <t>LICEO COPEY</t>
  </si>
  <si>
    <t>17</t>
  </si>
  <si>
    <t>DOTA</t>
  </si>
  <si>
    <t>COPEY</t>
  </si>
  <si>
    <t>SECTOR CENTRAL</t>
  </si>
  <si>
    <t>MELISSA ORTIZ NAVARRO</t>
  </si>
  <si>
    <t>LUIS ALBERTO AGÜERO UMAÑA</t>
  </si>
  <si>
    <t>6565</t>
  </si>
  <si>
    <t>00982</t>
  </si>
  <si>
    <t>COLEGIO EL AMPARO</t>
  </si>
  <si>
    <t>CARLOS ROJAS MORALES</t>
  </si>
  <si>
    <t>6567</t>
  </si>
  <si>
    <t>00981</t>
  </si>
  <si>
    <t>LICEO RURAL LA UNION</t>
  </si>
  <si>
    <t>REYNA URBINA HURTADO</t>
  </si>
  <si>
    <t>6568</t>
  </si>
  <si>
    <t>00979</t>
  </si>
  <si>
    <t>LICEO RURAL RIO GRANDE DE PAQUERA</t>
  </si>
  <si>
    <t>PAQUERA</t>
  </si>
  <si>
    <t>RIO GRANDE</t>
  </si>
  <si>
    <t>EDGAR MORA BOLAÑOS</t>
  </si>
  <si>
    <t>YOBNAN GAMBOA ZUÑIGA</t>
  </si>
  <si>
    <t>6569</t>
  </si>
  <si>
    <t>00978</t>
  </si>
  <si>
    <t>LICEO RURAL ARANJUEZ</t>
  </si>
  <si>
    <t>PITAHAYA</t>
  </si>
  <si>
    <t>MINOR OLDEMAR VARGAS GUTIERREZ</t>
  </si>
  <si>
    <t>RICARDO RAMIREZ GATTGENS</t>
  </si>
  <si>
    <t>6570</t>
  </si>
  <si>
    <t>00977</t>
  </si>
  <si>
    <t>LICEO RURAL CHINA KICHA</t>
  </si>
  <si>
    <t>CHINA KICHA</t>
  </si>
  <si>
    <t>EDEN FROILANO FERNANDEZ</t>
  </si>
  <si>
    <t>6571</t>
  </si>
  <si>
    <t>00980</t>
  </si>
  <si>
    <t>LICEO RURAL EL PROGRESO</t>
  </si>
  <si>
    <t>EL PROGRESO</t>
  </si>
  <si>
    <t>JAFFETH SALAZAR ARROYO</t>
  </si>
  <si>
    <t>6624</t>
  </si>
  <si>
    <t>01036</t>
  </si>
  <si>
    <t>LICEO RURAL TSIKRIYÖK</t>
  </si>
  <si>
    <t>YUAVIN</t>
  </si>
  <si>
    <t>ELIZABETH PEREZ ELIZONDO</t>
  </si>
  <si>
    <t>6625</t>
  </si>
  <si>
    <t>01033</t>
  </si>
  <si>
    <t>LICEO RURAL JAK KSARI</t>
  </si>
  <si>
    <t>ÑARI ÑAKA</t>
  </si>
  <si>
    <t>DAVID GARCIA MONTERO</t>
  </si>
  <si>
    <t>6631</t>
  </si>
  <si>
    <t>01034</t>
  </si>
  <si>
    <t>UNIDAD PEDAGOGICA DANIEL ODUBER QUIROS</t>
  </si>
  <si>
    <t>VILLA ESPERANZA</t>
  </si>
  <si>
    <t>JOSE PABLO JIMEMEZ BRENES</t>
  </si>
  <si>
    <t>6632</t>
  </si>
  <si>
    <t>01035</t>
  </si>
  <si>
    <t>UNIDAD PEDAGOGICA ISLA CABALLO</t>
  </si>
  <si>
    <t>PLAYA CORONADO</t>
  </si>
  <si>
    <t>ISABEL LORENA LEZCANO MONGE</t>
  </si>
  <si>
    <t>6636</t>
  </si>
  <si>
    <t>01032</t>
  </si>
  <si>
    <t>LICEO RURAL TSIRURURI</t>
  </si>
  <si>
    <t>SINOLI</t>
  </si>
  <si>
    <t>SAUL BRENES ABDALLAH</t>
  </si>
  <si>
    <t>6666</t>
  </si>
  <si>
    <t>01062</t>
  </si>
  <si>
    <t>COLEGIO SAN FRANCISCO DE LA PALMERA</t>
  </si>
  <si>
    <t>VINICIO GUEVARA MURILLO</t>
  </si>
  <si>
    <t>6667</t>
  </si>
  <si>
    <t>01064</t>
  </si>
  <si>
    <t>LICEO RURAL PALACIOS</t>
  </si>
  <si>
    <t>PALACIOS</t>
  </si>
  <si>
    <t>JIMMY VARGAS ARIAS</t>
  </si>
  <si>
    <t>6676</t>
  </si>
  <si>
    <t>01063</t>
  </si>
  <si>
    <t>COLEGIO DE LEPANTO</t>
  </si>
  <si>
    <t>RICARDO CHAVARRIA CHAVES</t>
  </si>
  <si>
    <t>6714</t>
  </si>
  <si>
    <t>01077</t>
  </si>
  <si>
    <t>LICEO NUEVO DE PURISCAL</t>
  </si>
  <si>
    <t>JUNQUILLO ARRIBA</t>
  </si>
  <si>
    <t>LUIS EMILIO JIMENEZ RETANA</t>
  </si>
  <si>
    <t>6716</t>
  </si>
  <si>
    <t>01081</t>
  </si>
  <si>
    <t>LICEO DE GUARARI</t>
  </si>
  <si>
    <t>GUARARI</t>
  </si>
  <si>
    <t>PRISCILA REYES ACOSTA</t>
  </si>
  <si>
    <t>6717</t>
  </si>
  <si>
    <t>01078</t>
  </si>
  <si>
    <t>COLEGIO DE SIQUIRRES</t>
  </si>
  <si>
    <t>ADRIANA ENRIQUEZ GUZMAN</t>
  </si>
  <si>
    <t>6742</t>
  </si>
  <si>
    <t>01076</t>
  </si>
  <si>
    <t>LICEO DE SANTIAGO</t>
  </si>
  <si>
    <t>SONIA CORTES LEAL</t>
  </si>
  <si>
    <t>6752</t>
  </si>
  <si>
    <t>01080</t>
  </si>
  <si>
    <t>LICEO RURAL VARA BLANCA</t>
  </si>
  <si>
    <t>VARABLANCA</t>
  </si>
  <si>
    <t>VARA BLANCA</t>
  </si>
  <si>
    <t>MARIA ISABEL MORA MORA</t>
  </si>
  <si>
    <t>6796</t>
  </si>
  <si>
    <t>01089</t>
  </si>
  <si>
    <t>COLEGIO DIURNO LA CRUZ</t>
  </si>
  <si>
    <t>NELSON GARDEL PEREZ JUNEZ</t>
  </si>
  <si>
    <t>6842</t>
  </si>
  <si>
    <t>01100</t>
  </si>
  <si>
    <t>LICEO RURAL ULUK KICHA</t>
  </si>
  <si>
    <t>SHARABATA</t>
  </si>
  <si>
    <t>RUTH SEGURA BRENES</t>
  </si>
  <si>
    <t>6959</t>
  </si>
  <si>
    <t>01110</t>
  </si>
  <si>
    <t>LICEO TAMBOR DE COBANO</t>
  </si>
  <si>
    <t>OLGA A.BALTODANO BERMUDEZ</t>
  </si>
  <si>
    <t>6987</t>
  </si>
  <si>
    <t>01111</t>
  </si>
  <si>
    <t>LICEO RURAL NAIRI AWARI</t>
  </si>
  <si>
    <t>NAIRI AWARI</t>
  </si>
  <si>
    <t>JEYNER MATA GRANADOS</t>
  </si>
  <si>
    <t>7005</t>
  </si>
  <si>
    <t>01124</t>
  </si>
  <si>
    <t>I.E.G.B. MARIA VARGAS RODRIGUEZ</t>
  </si>
  <si>
    <t>CIRUELAS</t>
  </si>
  <si>
    <t>ROXANA QUESDA VARGAS</t>
  </si>
  <si>
    <t>7041</t>
  </si>
  <si>
    <t>01149</t>
  </si>
  <si>
    <t>UNIDAD PEDAGOGICA SAN FRANCISCO</t>
  </si>
  <si>
    <t>EULIN PATRICIA CHACON GAMBOA</t>
  </si>
  <si>
    <t>9982</t>
  </si>
  <si>
    <t>01145</t>
  </si>
  <si>
    <t>CIENTIFICO DE COSTA RICA DE LOS SANTOS -UNED-</t>
  </si>
  <si>
    <t>RODEO</t>
  </si>
  <si>
    <t>DANIELA RAMIREZ VIALES</t>
  </si>
  <si>
    <t>9983</t>
  </si>
  <si>
    <t>01146</t>
  </si>
  <si>
    <t>CIENTIFICO DE COSTA RICA DE ZONA NORTE NORTE-UNED-</t>
  </si>
  <si>
    <t>DANIEL DIAZ RODRIGUEZ</t>
  </si>
  <si>
    <t>9984</t>
  </si>
  <si>
    <t>01144</t>
  </si>
  <si>
    <t>CIENTIFICO DE COSTA RICA DE PURISCAL-UNED-</t>
  </si>
  <si>
    <t>JOHNNY AGUILAR GUTIERREZ</t>
  </si>
  <si>
    <t>9985</t>
  </si>
  <si>
    <t>01142</t>
  </si>
  <si>
    <t>CIENTIFICO DE COSTA RICA DE PARRITA -UNED-</t>
  </si>
  <si>
    <t>KAROL ARIAS MENDEZ</t>
  </si>
  <si>
    <t>9986</t>
  </si>
  <si>
    <t>01112</t>
  </si>
  <si>
    <t>CIENTIFICO DE COSTA RICA DE SAN VITO -UNED-</t>
  </si>
  <si>
    <t>DANIXZA MARIA AGUILAR MEDINA</t>
  </si>
  <si>
    <t>9987</t>
  </si>
  <si>
    <t>01091</t>
  </si>
  <si>
    <t>HUMANISTICO COSTARRICENSE-CAMPUS NICOYA</t>
  </si>
  <si>
    <t>LUIS CARLOS ZUÑIGA JIMENEZ</t>
  </si>
  <si>
    <t>9988</t>
  </si>
  <si>
    <t>01094</t>
  </si>
  <si>
    <t>HUMANISTICO COSTARRICENSE-CAMPUS SARAPIQUI</t>
  </si>
  <si>
    <t>BARRIO LA VICTORIA</t>
  </si>
  <si>
    <t>BRUNILDA RODRIGUEZ ROJAS</t>
  </si>
  <si>
    <t>9989</t>
  </si>
  <si>
    <t>00751</t>
  </si>
  <si>
    <t>HUMANISTICO COSTARRICENSE-SEDE COTO</t>
  </si>
  <si>
    <t>JOHNNY VASQUEZ LEMAITRE</t>
  </si>
  <si>
    <t>9990</t>
  </si>
  <si>
    <t>00525</t>
  </si>
  <si>
    <t>HUMANISTICO COSTARRICENSE-CAMPUS HEREDIA</t>
  </si>
  <si>
    <t>BARRIO CORAZON DE JESUS</t>
  </si>
  <si>
    <t>YANIXA MIRANDA BENAVIDES</t>
  </si>
  <si>
    <t>9991</t>
  </si>
  <si>
    <t>00687</t>
  </si>
  <si>
    <t>CIENTIFICO DE COSTA RICA DE PUNTARENAS -UCR-</t>
  </si>
  <si>
    <t>EL COCAL</t>
  </si>
  <si>
    <t>IRWIN CESPEDES BARRANTES</t>
  </si>
  <si>
    <t>87038880/26614936</t>
  </si>
  <si>
    <t>9992</t>
  </si>
  <si>
    <t>00245</t>
  </si>
  <si>
    <t>CIENTIFICO DE COSTA RICA DE SAN RAMON -UCR-</t>
  </si>
  <si>
    <t>MARIA YANERY MONTOYA VARGAS</t>
  </si>
  <si>
    <t>9993</t>
  </si>
  <si>
    <t>00229</t>
  </si>
  <si>
    <t>CIENTIFICO COSTARRICENSE DE SAN PEDRO</t>
  </si>
  <si>
    <t>ARTURO DE JESUS VARGAS HERRERA</t>
  </si>
  <si>
    <t>9994</t>
  </si>
  <si>
    <t>00348</t>
  </si>
  <si>
    <t>CIENTIFICO DE COSTA RICA DE SAN CARLOS -TEC-</t>
  </si>
  <si>
    <t>SANTA CLARA</t>
  </si>
  <si>
    <t>MARCELA CHAVES ALVAREZ</t>
  </si>
  <si>
    <t>JUAN CARLOS CRUZ SALAS</t>
  </si>
  <si>
    <t>9995</t>
  </si>
  <si>
    <t>00207</t>
  </si>
  <si>
    <t>CIENTIFICO DE COSTA RICA DE PEREZ ZELEDON -UNA-</t>
  </si>
  <si>
    <t>ROBERTO MORA SANCHEZ</t>
  </si>
  <si>
    <t>9996</t>
  </si>
  <si>
    <t>00275</t>
  </si>
  <si>
    <t>CIENTIFICO DE COSTA RICA DE GUANACASTE -UCR-</t>
  </si>
  <si>
    <t>LILLIANA MARCELA MATA CORONADO</t>
  </si>
  <si>
    <t>9997</t>
  </si>
  <si>
    <t>00627</t>
  </si>
  <si>
    <t>CIENTIFICO DE COSTA RICA DEL ATLANTICO -UNED-</t>
  </si>
  <si>
    <t>ROSIBEL REYES CASTRO</t>
  </si>
  <si>
    <t>9998</t>
  </si>
  <si>
    <t>00235</t>
  </si>
  <si>
    <t>CIENTIFICO DE COSTA RICA DE CARTAGO -TEC-</t>
  </si>
  <si>
    <t>SAN AGUSTIN</t>
  </si>
  <si>
    <t>CAROLINA GOMEZ MONTOYA</t>
  </si>
  <si>
    <t>9999</t>
  </si>
  <si>
    <t>00859</t>
  </si>
  <si>
    <t>CIENTIFICO DE COSTA RICA DE ALAJUELA -UNED-</t>
  </si>
  <si>
    <t>CRISTO REY</t>
  </si>
  <si>
    <t>JOHANNA SALAZAR ARAYA</t>
  </si>
  <si>
    <t>4083</t>
  </si>
  <si>
    <t>00149</t>
  </si>
  <si>
    <t>CONSERVATORIO DE CASTELLA</t>
  </si>
  <si>
    <t>BARREAL</t>
  </si>
  <si>
    <t>LUIS CASCANTE FERNANDEZ</t>
  </si>
  <si>
    <t>ALEJANDRO SABORIO ROJAS</t>
  </si>
  <si>
    <t>4096</t>
  </si>
  <si>
    <t>00345</t>
  </si>
  <si>
    <t>COLEGIO FELIPE PEREZ PEREZ</t>
  </si>
  <si>
    <t>LA CARRETA</t>
  </si>
  <si>
    <t>MARIA ELENA VARGAS MURILLO</t>
  </si>
  <si>
    <t>CENSO ESCOLAR 2025 -- INFORME FINAL</t>
  </si>
  <si>
    <t>Académica Diurna</t>
  </si>
  <si>
    <t>-con Código Presupuestario o Servicio nuevo-</t>
  </si>
  <si>
    <t>Renombre este archivo Excel como se indica seguidamente:</t>
  </si>
  <si>
    <t>Código Presupuestario:</t>
  </si>
  <si>
    <t>Institución:</t>
  </si>
  <si>
    <t>Código Secuencial:</t>
  </si>
  <si>
    <t>Teléfono de la Institución -1:</t>
  </si>
  <si>
    <t>Teléfono de la Institución -2:</t>
  </si>
  <si>
    <t>Firma Director</t>
  </si>
  <si>
    <t>Ubicación (Provincia/Cantón/Distrito):</t>
  </si>
  <si>
    <t>Ubicación (PR/CA/DI):</t>
  </si>
  <si>
    <t>Dependencia:</t>
  </si>
  <si>
    <t>Dirección Regional:</t>
  </si>
  <si>
    <t>Circuito Escolar:</t>
  </si>
  <si>
    <t>Firma Supervisor</t>
  </si>
  <si>
    <t>Nombre Director (a):</t>
  </si>
  <si>
    <t>Teléfono contacto Director (a):</t>
  </si>
  <si>
    <t>Nombre Supervisor (a):</t>
  </si>
  <si>
    <t>Teléfono Supervisión:</t>
  </si>
  <si>
    <t>Sellos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</si>
  <si>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</si>
  <si>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t>-sin Código Presupuestario-</t>
  </si>
  <si>
    <t>CUADRO 1</t>
  </si>
  <si>
    <t>MOVIMIENTOS DE MATRÍCULA</t>
  </si>
  <si>
    <t>(No incluya los estudiantes de Bachillerato Internacional)</t>
  </si>
  <si>
    <t>Ver detalles en la Guía para el llenado del Censo Escolar 2025-Informe Final.</t>
  </si>
  <si>
    <t>Movimientos de Matrícula</t>
  </si>
  <si>
    <t>Total</t>
  </si>
  <si>
    <r>
      <t>7</t>
    </r>
    <r>
      <rPr>
        <b/>
        <sz val="12"/>
        <color theme="1"/>
        <rFont val="Sylfaen"/>
        <family val="1"/>
      </rPr>
      <t>º</t>
    </r>
  </si>
  <si>
    <r>
      <t>8</t>
    </r>
    <r>
      <rPr>
        <b/>
        <sz val="12"/>
        <color theme="1"/>
        <rFont val="Sylfaen"/>
        <family val="1"/>
      </rPr>
      <t>º</t>
    </r>
  </si>
  <si>
    <r>
      <t>9</t>
    </r>
    <r>
      <rPr>
        <b/>
        <sz val="12"/>
        <color theme="1"/>
        <rFont val="Sylfaen"/>
        <family val="1"/>
      </rPr>
      <t>º</t>
    </r>
  </si>
  <si>
    <r>
      <t>10</t>
    </r>
    <r>
      <rPr>
        <b/>
        <sz val="12"/>
        <color theme="1"/>
        <rFont val="Sylfaen"/>
        <family val="1"/>
      </rPr>
      <t>º</t>
    </r>
  </si>
  <si>
    <r>
      <t>11</t>
    </r>
    <r>
      <rPr>
        <b/>
        <sz val="12"/>
        <color theme="1"/>
        <rFont val="Sylfaen"/>
        <family val="1"/>
      </rPr>
      <t>º</t>
    </r>
  </si>
  <si>
    <r>
      <t>12</t>
    </r>
    <r>
      <rPr>
        <b/>
        <sz val="12"/>
        <color theme="1"/>
        <rFont val="Sylfaen"/>
        <family val="1"/>
      </rPr>
      <t>º</t>
    </r>
  </si>
  <si>
    <t>Hom-
bres</t>
  </si>
  <si>
    <t>Mu-
jeres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</si>
  <si>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</si>
  <si>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</si>
  <si>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</si>
  <si>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</si>
  <si>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</si>
  <si>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</si>
  <si>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</si>
  <si>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Aprobados</t>
  </si>
  <si>
    <t>Aplazados</t>
  </si>
  <si>
    <r>
      <t>Reprobados</t>
    </r>
    <r>
      <rPr>
        <i/>
        <sz val="11"/>
        <rFont val="Carlito"/>
        <family val="2"/>
      </rPr>
      <t xml:space="preserve"> (para centros privados y subvencionados)</t>
    </r>
  </si>
  <si>
    <t>OBSERVACIONES/COMENTARIOS:</t>
  </si>
  <si>
    <t>CUADRO 2</t>
  </si>
  <si>
    <r>
      <t xml:space="preserve">MOVIMIENTOS DE MATRÍCULA DE LOS ESTUDIANTES DE </t>
    </r>
    <r>
      <rPr>
        <b/>
        <u/>
        <sz val="14"/>
        <color theme="1"/>
        <rFont val="Carlito"/>
        <family val="2"/>
      </rPr>
      <t>BACHILLERATO INTERNACIONAL</t>
    </r>
  </si>
  <si>
    <t>CUADRO 3</t>
  </si>
  <si>
    <t>MATRÍCULA FINAL SEGÚN ASIGNATURA</t>
  </si>
  <si>
    <t>Asignatura</t>
  </si>
  <si>
    <t>Español</t>
  </si>
  <si>
    <t>Estudios Sociales</t>
  </si>
  <si>
    <t>Matemática</t>
  </si>
  <si>
    <t>Ciencias</t>
  </si>
  <si>
    <t>Biología</t>
  </si>
  <si>
    <t>Química</t>
  </si>
  <si>
    <t>Física</t>
  </si>
  <si>
    <t>Inglés</t>
  </si>
  <si>
    <t>Aprendo Pura Vida</t>
  </si>
  <si>
    <t>Francés</t>
  </si>
  <si>
    <t>Artes Plásticas</t>
  </si>
  <si>
    <t>Artes Industriales</t>
  </si>
  <si>
    <t>Educación para la Vida Cotidiana</t>
  </si>
  <si>
    <t>Educación Cívica</t>
  </si>
  <si>
    <t>Educación Musical</t>
  </si>
  <si>
    <t>Educación Religiosa</t>
  </si>
  <si>
    <t>Educación Física</t>
  </si>
  <si>
    <t>Filosofía</t>
  </si>
  <si>
    <t>Sicología</t>
  </si>
  <si>
    <t>Lengua Indígena</t>
  </si>
  <si>
    <t>Formación Tecnológica / Informática / Cómputo</t>
  </si>
  <si>
    <t>Afectividad y Sexualidad Integral</t>
  </si>
  <si>
    <t>CUADRO 4</t>
  </si>
  <si>
    <t>ESTUDIANTES APROBADOS SEGÚN ASIGNATURA</t>
  </si>
  <si>
    <t>Conducta</t>
  </si>
  <si>
    <t>CUADRO 5</t>
  </si>
  <si>
    <t>CANTIDAD DE ADECUACIONES CURRICULARES</t>
  </si>
  <si>
    <t>Tipo de Adecuación</t>
  </si>
  <si>
    <t>De acceso</t>
  </si>
  <si>
    <t>No significativa</t>
  </si>
  <si>
    <t>Significativa</t>
  </si>
  <si>
    <t>CUADRO 6</t>
  </si>
  <si>
    <t>ESTUDIANTES QUE SE BENEFICIARON CON LA IMPLEMENTACIÓN DE PROGRAMAS</t>
  </si>
  <si>
    <t>PARA LA PREVENCIÓN DEL CONSUMO Y TRÁFICO DE SUSTANCIAS PSICOACTIVAS</t>
  </si>
  <si>
    <t>Programa</t>
  </si>
  <si>
    <t>Prevención, Detección e Intervención Temprana "Dynamo"</t>
  </si>
  <si>
    <t>Saber Elegir, Saber Ganar</t>
  </si>
  <si>
    <t>Estado de Derecho y Cultura de Legalidad</t>
  </si>
  <si>
    <t>Programa Nacional de Convivencia (Convivir)</t>
  </si>
  <si>
    <t>Tecno Educa: Transformando aulas del presente</t>
  </si>
  <si>
    <t>Programa DARE</t>
  </si>
  <si>
    <t>Pasándola Bien</t>
  </si>
  <si>
    <t>CUADRO 7</t>
  </si>
  <si>
    <t>ESTUDIANTES QUE CONSUMEN SUSTANCIAS PSICOACTIVAS NO CONTROLADAS (O NO MEDICADAS)</t>
  </si>
  <si>
    <t>SEGÚN EFECTOS EN EL SISTEMA NERVIOSO CENTRAL</t>
  </si>
  <si>
    <t>Sustancias Psicoactivas no controladas
(o no medicadas)</t>
  </si>
  <si>
    <t>Depresoras</t>
  </si>
  <si>
    <t>Alcohol</t>
  </si>
  <si>
    <t>Barbitúricos (pastillas para dormir)</t>
  </si>
  <si>
    <t>Benzodiazepinas</t>
  </si>
  <si>
    <t>Derivados del Opio, tales como: morfina, heroína, codeína, fentanilo, oxicodona, tramadol, ketamina</t>
  </si>
  <si>
    <t>Todos los inhalantes, como el pegamento, la gasolina</t>
  </si>
  <si>
    <t>Estimulantes</t>
  </si>
  <si>
    <t>Cafeína</t>
  </si>
  <si>
    <t>Cocaína</t>
  </si>
  <si>
    <t>Crack</t>
  </si>
  <si>
    <t>Anfetaminas (Éxtasis)</t>
  </si>
  <si>
    <t>Fenciclidina</t>
  </si>
  <si>
    <t>Alucinógenos</t>
  </si>
  <si>
    <t>Ketamina</t>
  </si>
  <si>
    <t>Ácido Lisérgico-LSD- (ácido, cartón)</t>
  </si>
  <si>
    <t>Psilocibina (hongos mágicos)</t>
  </si>
  <si>
    <t>Reina de la noche</t>
  </si>
  <si>
    <t>Mezcalina y DMT</t>
  </si>
  <si>
    <t>Drogas Mixtas</t>
  </si>
  <si>
    <t>Marihuana/Cannabis</t>
  </si>
  <si>
    <t>Éxtasis (estimulante de primera elección)</t>
  </si>
  <si>
    <t>Nicotina-Tabaco</t>
  </si>
  <si>
    <t>Vapeador</t>
  </si>
  <si>
    <t>CUADRO 8</t>
  </si>
  <si>
    <t>ESTUDIANTES EMBARAZADAS Y</t>
  </si>
  <si>
    <t>PERSONAS ESTUDIANTES QUE FUERON EXCLUIDAS</t>
  </si>
  <si>
    <t>Edad cumplida</t>
  </si>
  <si>
    <t>19 y más</t>
  </si>
  <si>
    <t>Indique la cantidad de personas estudiantes que no concluyeron los estudios por:</t>
  </si>
  <si>
    <t>Embarazo:</t>
  </si>
  <si>
    <t>Maternidad:</t>
  </si>
  <si>
    <t>Paternidad:</t>
  </si>
  <si>
    <t>CUADRO 9</t>
  </si>
  <si>
    <t>ESTUDIANTES QUE SON MADRES (QUE YA DIERON A LUZ) Y ESTUDIANTES QUE SON PADRES</t>
  </si>
  <si>
    <t>Madres</t>
  </si>
  <si>
    <t>Padres</t>
  </si>
  <si>
    <r>
      <t>7</t>
    </r>
    <r>
      <rPr>
        <b/>
        <sz val="11"/>
        <color theme="1"/>
        <rFont val="Sylfaen"/>
        <family val="1"/>
      </rPr>
      <t>º</t>
    </r>
  </si>
  <si>
    <r>
      <t>8</t>
    </r>
    <r>
      <rPr>
        <b/>
        <sz val="11"/>
        <color theme="1"/>
        <rFont val="Sylfaen"/>
        <family val="1"/>
      </rPr>
      <t>º</t>
    </r>
  </si>
  <si>
    <r>
      <t>9</t>
    </r>
    <r>
      <rPr>
        <b/>
        <sz val="11"/>
        <color theme="1"/>
        <rFont val="Sylfaen"/>
        <family val="1"/>
      </rPr>
      <t>º</t>
    </r>
  </si>
  <si>
    <r>
      <t>10</t>
    </r>
    <r>
      <rPr>
        <b/>
        <sz val="11"/>
        <color theme="1"/>
        <rFont val="Sylfaen"/>
        <family val="1"/>
      </rPr>
      <t>º</t>
    </r>
  </si>
  <si>
    <r>
      <t>11</t>
    </r>
    <r>
      <rPr>
        <b/>
        <sz val="11"/>
        <color theme="1"/>
        <rFont val="Sylfaen"/>
        <family val="1"/>
      </rPr>
      <t>º</t>
    </r>
  </si>
  <si>
    <r>
      <t>12</t>
    </r>
    <r>
      <rPr>
        <b/>
        <sz val="11"/>
        <color theme="1"/>
        <rFont val="Sylfaen"/>
        <family val="1"/>
      </rPr>
      <t>º</t>
    </r>
  </si>
  <si>
    <t>Cantidad de Hijos</t>
  </si>
  <si>
    <t>NOTA:</t>
  </si>
  <si>
    <r>
      <rPr>
        <b/>
        <i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14 años y la otra 17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16 años</t>
    </r>
    <r>
      <rPr>
        <i/>
        <sz val="10"/>
        <rFont val="Carlito"/>
        <family val="2"/>
      </rPr>
      <t>, se debe sumar el total de hijos de ambas madres e indicarlos en la misma fila (16 años).</t>
    </r>
  </si>
  <si>
    <t>CUADRO 10</t>
  </si>
  <si>
    <t>CASOS DE VIOLENCIA INTRAFAMILIAR Y EXTRAFAMILIAR</t>
  </si>
  <si>
    <t>Tipos de Violencia</t>
  </si>
  <si>
    <t>Violencia Intrafamiliar</t>
  </si>
  <si>
    <t>Sexual</t>
  </si>
  <si>
    <t>Psicológica</t>
  </si>
  <si>
    <t>Negligencia</t>
  </si>
  <si>
    <t>Violencia Extrafamiliar</t>
  </si>
  <si>
    <t>Violación sexual</t>
  </si>
  <si>
    <t>Abuso sexual</t>
  </si>
  <si>
    <t>Acoso sexual en espacios públicos o de acceso público</t>
  </si>
  <si>
    <t>Relación impropia</t>
  </si>
  <si>
    <t>Explotación sexual comercial</t>
  </si>
  <si>
    <t>Trata de personas</t>
  </si>
  <si>
    <t>Laboral</t>
  </si>
  <si>
    <t>Tráfico</t>
  </si>
  <si>
    <t>Violencia en línea</t>
  </si>
  <si>
    <t>Grooming</t>
  </si>
  <si>
    <t>Sexting</t>
  </si>
  <si>
    <t>Sextorsión</t>
  </si>
  <si>
    <t>Ciberacoso o Ciberbullying</t>
  </si>
  <si>
    <t>Incitación de conductas dañinas</t>
  </si>
  <si>
    <t>Violencia en el Noviazgo</t>
  </si>
  <si>
    <t>Hombres</t>
  </si>
  <si>
    <t>Mujeres</t>
  </si>
  <si>
    <t>CUADRO 11</t>
  </si>
  <si>
    <t>Sí</t>
  </si>
  <si>
    <t>DATOS SOBRE PREVENCIÓN DE LA VIOLENCIA, ARMAS Y SUSPENSIONES</t>
  </si>
  <si>
    <t>No</t>
  </si>
  <si>
    <r>
      <t xml:space="preserve">EN </t>
    </r>
    <r>
      <rPr>
        <b/>
        <u/>
        <sz val="14"/>
        <rFont val="Carlito"/>
        <family val="2"/>
      </rPr>
      <t>ACADÉMICA DIURNA Y PLAN NACIONAL</t>
    </r>
  </si>
  <si>
    <t>Responda sí o no.</t>
  </si>
  <si>
    <t>1.</t>
  </si>
  <si>
    <t>¿Se está implementando el Programa Nacional de Convivencia (Convivir) para prevenir situaciones de violencia?</t>
  </si>
  <si>
    <t>2.</t>
  </si>
  <si>
    <t>¿Se están realizando acciones de prevención de la violencia desde el Programa Convivir?</t>
  </si>
  <si>
    <t>2.1</t>
  </si>
  <si>
    <t>3.</t>
  </si>
  <si>
    <t>¿Cuenta el centro educativo con Grupo de Convivencia?</t>
  </si>
  <si>
    <t>3.1</t>
  </si>
  <si>
    <t>3.2</t>
  </si>
  <si>
    <t>4.</t>
  </si>
  <si>
    <t>¿Se ha realizado para este curso lectivo, el Diagnóstico de Convivencia estudiantil del Centro Educativo?</t>
  </si>
  <si>
    <t>5.</t>
  </si>
  <si>
    <t>¿Se ha elaborado para este curso lectivo, el Plan de Convivencia del centro educativo?</t>
  </si>
  <si>
    <t>Estudiantes con armas y cantidad de decomisos.</t>
  </si>
  <si>
    <t>6.</t>
  </si>
  <si>
    <t>¿Cantidad de estudiantes encontrados con arma de fuego?</t>
  </si>
  <si>
    <t>7.</t>
  </si>
  <si>
    <t>¿Cantidad de estudiantes encontrados con arma blanca?</t>
  </si>
  <si>
    <t>8.</t>
  </si>
  <si>
    <t>¿Cantidad de estudiantes encontrados con arma contusa?</t>
  </si>
  <si>
    <t>9.</t>
  </si>
  <si>
    <t>¿Cantidad de estudiantes encontrados con arma hechiza?</t>
  </si>
  <si>
    <t>10.</t>
  </si>
  <si>
    <t>¿Cantidad de armas de fuego decomisadas?</t>
  </si>
  <si>
    <t>11.</t>
  </si>
  <si>
    <t>¿Cantidad de armas blancas decomisadas?</t>
  </si>
  <si>
    <t>12.</t>
  </si>
  <si>
    <t>¿Cantidad de armas contusas decomisadas?</t>
  </si>
  <si>
    <t>13.</t>
  </si>
  <si>
    <t>¿Cantidad de armas hechizas decomisadas?</t>
  </si>
  <si>
    <t>14.</t>
  </si>
  <si>
    <t>¿Cantidad de situaciones de uso o amenaza con un arma?</t>
  </si>
  <si>
    <t>Suspensiones.</t>
  </si>
  <si>
    <t>15.</t>
  </si>
  <si>
    <t>Suspensiones por agresión que se registraron en el presente curso lectivo:</t>
  </si>
  <si>
    <t>15.1</t>
  </si>
  <si>
    <t>15.2</t>
  </si>
  <si>
    <t>Definitivas</t>
  </si>
  <si>
    <t>15.3</t>
  </si>
  <si>
    <t>Temporales</t>
  </si>
  <si>
    <t>CUADRO 12</t>
  </si>
  <si>
    <t>DATOS SOBRE PROTOCOLOS</t>
  </si>
  <si>
    <t>16.</t>
  </si>
  <si>
    <t>¿Se están acatando en el centro educativo los protocolos de actuación ante situaciones de violencia?</t>
  </si>
  <si>
    <t>17.</t>
  </si>
  <si>
    <t>Reporte la cantidad de casos en que se han implementado los siguientes protocolos en el Centro Educativo.  Además, indique la cantidad de estudiantes involucrados en los casos mencionados.</t>
  </si>
  <si>
    <t>Protocolo de:</t>
  </si>
  <si>
    <t>Cantidad de Casos</t>
  </si>
  <si>
    <t>Cantidad de estudiantes involucrados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</si>
  <si>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</si>
  <si>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</si>
  <si>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</si>
  <si>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</si>
  <si>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</si>
  <si>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</si>
  <si>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</si>
  <si>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</si>
  <si>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</si>
  <si>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</si>
  <si>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</si>
  <si>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</si>
  <si>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</si>
  <si>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</si>
  <si>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</si>
  <si>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</si>
  <si>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</si>
  <si>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CUADRO 13</t>
  </si>
  <si>
    <t>DATOS SOBRE OTROS TIPOS DE VIOLENCIA</t>
  </si>
  <si>
    <t>18.</t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</si>
  <si>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</si>
  <si>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t>Entre estudiantes</t>
  </si>
  <si>
    <t>De estudiantes a docentes</t>
  </si>
  <si>
    <t>De docentes a estudiantes</t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</si>
  <si>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</si>
  <si>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</si>
  <si>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t>0.</t>
  </si>
  <si>
    <t>Verbal</t>
  </si>
  <si>
    <t>Escrita</t>
  </si>
  <si>
    <t>Acoso Sexual y Hostigamiento Sexual</t>
  </si>
  <si>
    <t>Acoso Escolar o "Bullying"</t>
  </si>
  <si>
    <t>Ciberbullying</t>
  </si>
  <si>
    <t>Situaciones de acoso callejero en espacios públicos</t>
  </si>
  <si>
    <t>Violencia en línea: corrupción y/o seducción de personas menores de edad</t>
  </si>
  <si>
    <t>Robos</t>
  </si>
  <si>
    <t>Destrucción de Materiales</t>
  </si>
  <si>
    <t>Discriminación por xenofobia</t>
  </si>
  <si>
    <t>Discriminación racial</t>
  </si>
  <si>
    <t>19.</t>
  </si>
  <si>
    <t>Discriminación por orientación sexual</t>
  </si>
  <si>
    <t>20.</t>
  </si>
  <si>
    <t>Discriminación por identidad de género</t>
  </si>
  <si>
    <t>21.</t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</si>
  <si>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</si>
  <si>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t>a.</t>
  </si>
  <si>
    <t>b.</t>
  </si>
  <si>
    <t>c.</t>
  </si>
  <si>
    <t>1/ Personal Docente-Administrativo, Administrativo y de Servicio.</t>
  </si>
  <si>
    <t>2/ Por favor, especifique los otros tipos de violencia que se presentan en su institución.</t>
  </si>
  <si>
    <t>CUADRO 14</t>
  </si>
  <si>
    <r>
      <t xml:space="preserve">ESTUDIANTES EXCLUIDOS POR MOTIVOS DE TRABAJO </t>
    </r>
    <r>
      <rPr>
        <b/>
        <vertAlign val="superscript"/>
        <sz val="14"/>
        <color theme="1"/>
        <rFont val="Carlito"/>
        <family val="2"/>
      </rPr>
      <t>1/</t>
    </r>
  </si>
  <si>
    <t>Rango de Edad</t>
  </si>
  <si>
    <t>Muje-
res</t>
  </si>
  <si>
    <t>Menores de 12 años</t>
  </si>
  <si>
    <t>De 12 años a menos de 15 años</t>
  </si>
  <si>
    <t>De 15 años a menos de 18 años</t>
  </si>
  <si>
    <r>
      <t xml:space="preserve">1/  </t>
    </r>
    <r>
      <rPr>
        <sz val="10"/>
        <color indexed="8"/>
        <rFont val="Carlito"/>
        <family val="2"/>
      </rPr>
      <t>De los reportados como Excluidos en el Cuadro 1, indique en éste cuadro, cuántos lo hicieron (no concluyeron los estudios) por motivos de trabajo.</t>
    </r>
  </si>
  <si>
    <t>OBSERVACIONES / COMENTARIOS:</t>
  </si>
  <si>
    <t>CUADRO 15</t>
  </si>
  <si>
    <r>
      <t xml:space="preserve">ESTUDIANTES </t>
    </r>
    <r>
      <rPr>
        <b/>
        <u val="double"/>
        <sz val="14"/>
        <color theme="1"/>
        <rFont val="Carlito"/>
        <family val="2"/>
      </rPr>
      <t>MENORES DE 18 AÑOS</t>
    </r>
    <r>
      <rPr>
        <b/>
        <sz val="14"/>
        <color theme="1"/>
        <rFont val="Carlito"/>
        <family val="2"/>
      </rPr>
      <t xml:space="preserve"> QUE ESTUDIAN Y TRABAJAN </t>
    </r>
    <r>
      <rPr>
        <b/>
        <vertAlign val="superscript"/>
        <sz val="14"/>
        <color theme="1"/>
        <rFont val="Carlito"/>
        <family val="2"/>
      </rPr>
      <t>1/</t>
    </r>
  </si>
  <si>
    <t>(No incluir los estudiantes Excluidos por motivos de trabajo)</t>
  </si>
  <si>
    <r>
      <t xml:space="preserve">1/  Incluir a las personas estudiantes que </t>
    </r>
    <r>
      <rPr>
        <b/>
        <u/>
        <sz val="10"/>
        <color theme="1"/>
        <rFont val="Carlito"/>
        <family val="2"/>
      </rPr>
      <t>permanecen</t>
    </r>
    <r>
      <rPr>
        <sz val="10"/>
        <color theme="1"/>
        <rFont val="Carlito"/>
        <family val="2"/>
      </rPr>
      <t xml:space="preserve"> en el centro educativo al finalizar el curso lectivo, y que </t>
    </r>
    <r>
      <rPr>
        <b/>
        <u/>
        <sz val="10"/>
        <color theme="1"/>
        <rFont val="Carlito"/>
        <family val="2"/>
      </rPr>
      <t>estudian y trabajan</t>
    </r>
    <r>
      <rPr>
        <sz val="10"/>
        <color theme="1"/>
        <rFont val="Carlito"/>
        <family val="2"/>
      </rPr>
      <t xml:space="preserve"> (ambas). Esta situación puede presentarse en cualquier momento del curso lectivo.</t>
    </r>
  </si>
  <si>
    <t>CUADRO 16</t>
  </si>
  <si>
    <r>
      <t xml:space="preserve">ESTUDIANTES </t>
    </r>
    <r>
      <rPr>
        <b/>
        <u val="double"/>
        <sz val="14"/>
        <rFont val="Carlito"/>
        <family val="2"/>
      </rPr>
      <t>MENORES DE 18 AÑOS</t>
    </r>
    <r>
      <rPr>
        <b/>
        <sz val="14"/>
        <rFont val="Carlito"/>
        <family val="2"/>
      </rPr>
      <t xml:space="preserve"> QUE ESTUDIAN Y TRABAJAN </t>
    </r>
    <r>
      <rPr>
        <b/>
        <vertAlign val="superscript"/>
        <sz val="14"/>
        <rFont val="Carlito"/>
        <family val="2"/>
      </rPr>
      <t>1/</t>
    </r>
  </si>
  <si>
    <t>SEGÚN ACTIVIDAD REALIZADA</t>
  </si>
  <si>
    <r>
      <t xml:space="preserve">Actividad Realizada
</t>
    </r>
    <r>
      <rPr>
        <b/>
        <i/>
        <sz val="10"/>
        <color indexed="8"/>
        <rFont val="Carlito"/>
        <family val="2"/>
      </rPr>
      <t xml:space="preserve">(Si un alumno o alumna realiza más de una actividad, por ejemplo Agricultura y Ganadería, 
registrarlo en cada una de las actividades)                                 </t>
    </r>
  </si>
  <si>
    <r>
      <t xml:space="preserve">1.  </t>
    </r>
    <r>
      <rPr>
        <sz val="11"/>
        <color indexed="8"/>
        <rFont val="Carlito"/>
        <family val="2"/>
      </rPr>
      <t>Actividades Domésticas (en el hogar -no formativas-)</t>
    </r>
  </si>
  <si>
    <r>
      <t xml:space="preserve">2.  </t>
    </r>
    <r>
      <rPr>
        <sz val="11"/>
        <color indexed="8"/>
        <rFont val="Carlito"/>
        <family val="2"/>
      </rPr>
      <t>Actividades Domésticas (en hogares de terceros)</t>
    </r>
  </si>
  <si>
    <r>
      <t xml:space="preserve">3. </t>
    </r>
    <r>
      <rPr>
        <sz val="11"/>
        <color indexed="8"/>
        <rFont val="Carlito"/>
        <family val="2"/>
      </rPr>
      <t xml:space="preserve"> Agricultura</t>
    </r>
  </si>
  <si>
    <r>
      <t xml:space="preserve">4.  </t>
    </r>
    <r>
      <rPr>
        <sz val="11"/>
        <color indexed="8"/>
        <rFont val="Carlito"/>
        <family val="2"/>
      </rPr>
      <t>Ganadería, Lecherías, Granjas Avícolas</t>
    </r>
  </si>
  <si>
    <r>
      <t xml:space="preserve">5.  </t>
    </r>
    <r>
      <rPr>
        <sz val="11"/>
        <color indexed="8"/>
        <rFont val="Carlito"/>
        <family val="2"/>
      </rPr>
      <t>Pesca y actividades asociadas (incluye extracción de moluscos)</t>
    </r>
  </si>
  <si>
    <r>
      <t xml:space="preserve">6.  </t>
    </r>
    <r>
      <rPr>
        <sz val="11"/>
        <color indexed="8"/>
        <rFont val="Carlito"/>
        <family val="2"/>
      </rPr>
      <t>Construcción</t>
    </r>
  </si>
  <si>
    <r>
      <t>7.</t>
    </r>
    <r>
      <rPr>
        <b/>
        <sz val="11"/>
        <color indexed="8"/>
        <rFont val="Carlito"/>
        <family val="2"/>
      </rPr>
      <t xml:space="preserve"> </t>
    </r>
    <r>
      <rPr>
        <sz val="11"/>
        <color indexed="8"/>
        <rFont val="Carlito"/>
        <family val="2"/>
      </rPr>
      <t>Ferias del agricultor</t>
    </r>
  </si>
  <si>
    <r>
      <t xml:space="preserve">8.  </t>
    </r>
    <r>
      <rPr>
        <sz val="11"/>
        <color indexed="8"/>
        <rFont val="Carlito"/>
        <family val="2"/>
      </rPr>
      <t>Aserraderos (</t>
    </r>
    <r>
      <rPr>
        <sz val="11"/>
        <color theme="1"/>
        <rFont val="Carlito"/>
        <family val="2"/>
      </rPr>
      <t>carga y descarga, limpieza general)</t>
    </r>
  </si>
  <si>
    <r>
      <t xml:space="preserve">9.  </t>
    </r>
    <r>
      <rPr>
        <sz val="11"/>
        <color indexed="8"/>
        <rFont val="Carlito"/>
        <family val="2"/>
      </rPr>
      <t>Minas y Canteras</t>
    </r>
  </si>
  <si>
    <r>
      <t xml:space="preserve">10.  </t>
    </r>
    <r>
      <rPr>
        <sz val="11"/>
        <color indexed="8"/>
        <rFont val="Carlito"/>
        <family val="2"/>
      </rPr>
      <t>Servicios</t>
    </r>
    <r>
      <rPr>
        <sz val="11"/>
        <color theme="1"/>
        <rFont val="Carlito"/>
        <family val="2"/>
      </rPr>
      <t xml:space="preserve"> (por ejemplo jardinería, niñeras y cuidadoras, mantenimiento de casas, recolector de chatarra)</t>
    </r>
  </si>
  <si>
    <r>
      <t>11.</t>
    </r>
    <r>
      <rPr>
        <b/>
        <sz val="11"/>
        <color indexed="8"/>
        <rFont val="Carlito"/>
        <family val="2"/>
      </rPr>
      <t xml:space="preserve"> </t>
    </r>
    <r>
      <rPr>
        <sz val="11"/>
        <color rgb="FF000000"/>
        <rFont val="Carlito"/>
        <family val="2"/>
      </rPr>
      <t xml:space="preserve">Restaurantes y sodas (incluye además </t>
    </r>
    <r>
      <rPr>
        <sz val="11"/>
        <color indexed="8"/>
        <rFont val="Carlito"/>
        <family val="2"/>
      </rPr>
      <t>lugares donde se expenden bebidas alcohólicas)</t>
    </r>
  </si>
  <si>
    <r>
      <t xml:space="preserve">12. </t>
    </r>
    <r>
      <rPr>
        <sz val="11"/>
        <color indexed="8"/>
        <rFont val="Carlito"/>
        <family val="2"/>
      </rPr>
      <t>Comercio</t>
    </r>
    <r>
      <rPr>
        <sz val="11"/>
        <color theme="1"/>
        <rFont val="Carlito"/>
        <family val="2"/>
      </rPr>
      <t xml:space="preserve"> (por ejemplo pulperías, supermercados, basares)</t>
    </r>
  </si>
  <si>
    <r>
      <t xml:space="preserve">13. </t>
    </r>
    <r>
      <rPr>
        <sz val="11"/>
        <color theme="1"/>
        <rFont val="Carlito"/>
        <family val="2"/>
      </rPr>
      <t>Actividades informales ( por ejemplo ventas en vía pública, por catálogo,  en redes sociales, repartidores)</t>
    </r>
  </si>
  <si>
    <r>
      <t xml:space="preserve">14. </t>
    </r>
    <r>
      <rPr>
        <sz val="11"/>
        <color theme="1"/>
        <rFont val="Carlito"/>
        <family val="2"/>
      </rPr>
      <t>Espectáculos públicos (por ejemplo comparsas, modelaje, cantantes, animadores)</t>
    </r>
  </si>
  <si>
    <r>
      <t>15.</t>
    </r>
    <r>
      <rPr>
        <b/>
        <sz val="11"/>
        <color indexed="8"/>
        <rFont val="Carlito"/>
        <family val="2"/>
      </rPr>
      <t xml:space="preserve"> </t>
    </r>
    <r>
      <rPr>
        <sz val="11"/>
        <rFont val="Carlito"/>
        <family val="2"/>
      </rPr>
      <t>Otras (especifíquelas seguidamente)</t>
    </r>
  </si>
  <si>
    <t>1/  Incluir a las personas estudiantes que permanecen en el centro educativo al finalizar el curso lectivo, y que estudian y trabajan (ambas). Esta situación puede presentarse en cualquier momento del curso lectivo.</t>
  </si>
  <si>
    <t>CUADRO 17</t>
  </si>
  <si>
    <t>I Periodo</t>
  </si>
  <si>
    <t>EDUCACIÓN ABIERTA</t>
  </si>
  <si>
    <t>Alfabetización</t>
  </si>
  <si>
    <t>I y II Ciclos de la EGBA</t>
  </si>
  <si>
    <t>III Ciclo de la EGBA</t>
  </si>
  <si>
    <t>Bachillerato por
Madurez</t>
  </si>
  <si>
    <t>Educación Diversificada a Distancia</t>
  </si>
  <si>
    <t>Reprobados</t>
  </si>
  <si>
    <t>CUADRO 18</t>
  </si>
  <si>
    <t>II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</si>
</sst>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9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i/>
      <sz val="20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sz val="12"/>
      <color theme="1"/>
      <name val="Carlito"/>
      <family val="2"/>
    </font>
    <font>
      <b/>
      <sz val="11"/>
      <color theme="0"/>
      <name val="Carlito"/>
      <family val="2"/>
    </font>
    <font>
      <b/>
      <sz val="11"/>
      <color theme="1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color theme="1"/>
      <name val="Carlito"/>
      <family val="2"/>
    </font>
    <font>
      <b/>
      <sz val="20"/>
      <color theme="1"/>
      <name val="Carlito"/>
      <family val="2"/>
    </font>
    <font>
      <b/>
      <u/>
      <sz val="16"/>
      <color theme="1"/>
      <name val="Carlito"/>
      <family val="2"/>
    </font>
    <font>
      <b/>
      <i/>
      <sz val="18"/>
      <color theme="1"/>
      <name val="Carlito"/>
      <family val="2"/>
    </font>
    <font>
      <b/>
      <i/>
      <sz val="11"/>
      <color theme="1"/>
      <name val="Carlito"/>
      <family val="2"/>
    </font>
    <font>
      <b/>
      <sz val="10"/>
      <color theme="1"/>
      <name val="Carlito"/>
      <family val="2"/>
    </font>
    <font>
      <sz val="11"/>
      <name val="Carlito"/>
      <family val="2"/>
    </font>
    <font>
      <b/>
      <sz val="11"/>
      <name val="Carlito"/>
      <family val="2"/>
    </font>
    <font>
      <vertAlign val="superscript"/>
      <sz val="11"/>
      <name val="Carlito"/>
      <family val="2"/>
    </font>
    <font>
      <b/>
      <sz val="10"/>
      <color rgb="FFFF0000"/>
      <name val="Carlito"/>
      <family val="2"/>
    </font>
    <font>
      <sz val="11"/>
      <color rgb="FFFF0000"/>
      <name val="Carlito"/>
      <family val="2"/>
    </font>
    <font>
      <b/>
      <sz val="14"/>
      <name val="Carlito"/>
      <family val="2"/>
    </font>
    <font>
      <b/>
      <u val="double"/>
      <sz val="14"/>
      <name val="Carlito"/>
      <family val="2"/>
    </font>
    <font>
      <b/>
      <vertAlign val="superscript"/>
      <sz val="14"/>
      <name val="Carlito"/>
      <family val="2"/>
    </font>
    <font>
      <b/>
      <sz val="14"/>
      <color rgb="FFFF0000"/>
      <name val="Carlito"/>
      <family val="2"/>
    </font>
    <font>
      <b/>
      <i/>
      <sz val="12"/>
      <name val="Carlito"/>
      <family val="2"/>
    </font>
    <font>
      <b/>
      <i/>
      <sz val="14"/>
      <color indexed="8"/>
      <name val="Carlito"/>
      <family val="2"/>
    </font>
    <font>
      <b/>
      <i/>
      <sz val="10"/>
      <color indexed="8"/>
      <name val="Carlito"/>
      <family val="2"/>
    </font>
    <font>
      <sz val="12"/>
      <color rgb="FFFF0000"/>
      <name val="Carlito"/>
      <family val="2"/>
    </font>
    <font>
      <sz val="11"/>
      <color indexed="8"/>
      <name val="Carlito"/>
      <family val="2"/>
    </font>
    <font>
      <b/>
      <sz val="11"/>
      <color indexed="8"/>
      <name val="Carlito"/>
      <family val="2"/>
    </font>
    <font>
      <sz val="11"/>
      <color rgb="FF000000"/>
      <name val="Carlito"/>
      <family val="2"/>
    </font>
    <font>
      <b/>
      <sz val="12"/>
      <color rgb="FFFF0000"/>
      <name val="Carlito"/>
      <family val="2"/>
    </font>
    <font>
      <b/>
      <sz val="11"/>
      <color rgb="FFFF0000"/>
      <name val="Carlito"/>
      <family val="2"/>
    </font>
    <font>
      <sz val="10"/>
      <color theme="1"/>
      <name val="Carlito"/>
      <family val="2"/>
    </font>
    <font>
      <b/>
      <u val="double"/>
      <sz val="14"/>
      <color theme="1"/>
      <name val="Carlito"/>
      <family val="2"/>
    </font>
    <font>
      <b/>
      <vertAlign val="superscript"/>
      <sz val="14"/>
      <color theme="1"/>
      <name val="Carlito"/>
      <family val="2"/>
    </font>
    <font>
      <b/>
      <u/>
      <sz val="10"/>
      <color theme="1"/>
      <name val="Carlito"/>
      <family val="2"/>
    </font>
    <font>
      <b/>
      <i/>
      <sz val="10"/>
      <color rgb="FFFF0000"/>
      <name val="Carlito"/>
      <family val="2"/>
    </font>
    <font>
      <sz val="10"/>
      <color indexed="8"/>
      <name val="Carlito"/>
      <family val="2"/>
    </font>
    <font>
      <b/>
      <u/>
      <sz val="14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b/>
      <sz val="16"/>
      <color rgb="FF000000"/>
      <name val="Carlito"/>
      <family val="2"/>
    </font>
    <font>
      <i/>
      <sz val="11"/>
      <color theme="1"/>
      <name val="Carlito"/>
      <family val="2"/>
    </font>
    <font>
      <b/>
      <i/>
      <sz val="10"/>
      <name val="Carlito"/>
      <family val="2"/>
    </font>
    <font>
      <i/>
      <u/>
      <sz val="10"/>
      <name val="Carlito"/>
      <family val="2"/>
    </font>
    <font>
      <b/>
      <i/>
      <sz val="12"/>
      <color theme="1"/>
      <name val="Carlito"/>
      <family val="2"/>
    </font>
    <font>
      <b/>
      <sz val="12"/>
      <color rgb="FF7030A0"/>
      <name val="Carlito"/>
      <family val="2"/>
    </font>
    <font>
      <b/>
      <sz val="10"/>
      <color theme="7" tint="-0.249977111117893"/>
      <name val="Carlito"/>
      <family val="2"/>
    </font>
    <font>
      <sz val="10"/>
      <color rgb="FFFF0000"/>
      <name val="Aptos"/>
      <family val="2"/>
    </font>
    <font>
      <sz val="10"/>
      <color rgb="FFEE0000"/>
      <name val="Aptos"/>
      <family val="2"/>
    </font>
    <font>
      <b/>
      <sz val="14"/>
      <color theme="0"/>
      <name val="Carlito"/>
      <family val="2"/>
    </font>
    <font>
      <b/>
      <sz val="12"/>
      <color theme="1"/>
      <name val="Sylfaen"/>
      <family val="1"/>
    </font>
    <font>
      <b/>
      <i/>
      <sz val="10"/>
      <color rgb="FF0060A8"/>
      <name val="Carlito"/>
      <family val="2"/>
    </font>
    <font>
      <b/>
      <u/>
      <sz val="14"/>
      <color theme="1"/>
      <name val="Carlito"/>
      <family val="2"/>
    </font>
    <font>
      <b/>
      <sz val="11"/>
      <color theme="1"/>
      <name val="Sylfaen"/>
      <family val="1"/>
    </font>
    <font>
      <b/>
      <i/>
      <sz val="10"/>
      <color rgb="FF002060"/>
      <name val="Carlito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85">
    <border>
      <left/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ck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/>
      <top style="thick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dotted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dotted">
        <color auto="1"/>
      </right>
      <top style="thick">
        <color indexed="64"/>
      </top>
      <bottom/>
      <diagonal/>
    </border>
    <border>
      <left/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dotted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medium">
        <color auto="1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ck">
        <color indexed="64"/>
      </left>
      <right/>
      <top style="thick">
        <color indexed="64"/>
      </top>
      <bottom style="dashDot">
        <color indexed="64"/>
      </bottom>
      <diagonal/>
    </border>
    <border>
      <left/>
      <right/>
      <top style="thick">
        <color indexed="64"/>
      </top>
      <bottom style="dashDot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DotDot">
        <color auto="1"/>
      </top>
      <bottom style="dotted">
        <color auto="1"/>
      </bottom>
      <diagonal/>
    </border>
    <border>
      <left style="medium">
        <color auto="1"/>
      </left>
      <right style="dotted">
        <color indexed="64"/>
      </right>
      <top style="dashDotDot">
        <color auto="1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dashDotDot">
        <color auto="1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99" applyNumberFormat="0" applyFill="0" applyAlignment="0" applyProtection="0"/>
    <xf numFmtId="0" fontId="7" fillId="0" borderId="100" applyNumberFormat="0" applyFill="0" applyAlignment="0" applyProtection="0"/>
    <xf numFmtId="0" fontId="8" fillId="0" borderId="101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02" applyNumberFormat="0" applyAlignment="0" applyProtection="0"/>
    <xf numFmtId="0" fontId="13" fillId="8" borderId="103" applyNumberFormat="0" applyAlignment="0" applyProtection="0"/>
    <xf numFmtId="0" fontId="14" fillId="8" borderId="102" applyNumberFormat="0" applyAlignment="0" applyProtection="0"/>
    <xf numFmtId="0" fontId="15" fillId="0" borderId="104" applyNumberFormat="0" applyFill="0" applyAlignment="0" applyProtection="0"/>
    <xf numFmtId="0" fontId="16" fillId="9" borderId="105" applyNumberFormat="0" applyAlignment="0" applyProtection="0"/>
    <xf numFmtId="0" fontId="1" fillId="0" borderId="0" applyNumberFormat="0" applyFill="0" applyBorder="0" applyAlignment="0" applyProtection="0"/>
    <xf numFmtId="0" fontId="4" fillId="10" borderId="106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107" applyNumberFormat="0" applyFill="0" applyAlignment="0" applyProtection="0"/>
    <xf numFmtId="0" fontId="1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1" fillId="0" borderId="0"/>
  </cellStyleXfs>
  <cellXfs count="693">
    <xf numFmtId="0" fontId="0" fillId="0" borderId="0" xfId="0"/>
    <xf numFmtId="0" fontId="2" fillId="0" borderId="0" xfId="0" applyFont="1"/>
    <xf numFmtId="0" fontId="20" fillId="0" borderId="0" xfId="0" applyFont="1"/>
    <xf numFmtId="0" fontId="23" fillId="0" borderId="0" xfId="0" applyFont="1"/>
    <xf numFmtId="0" fontId="24" fillId="0" borderId="0" xfId="0" applyFont="1" applyAlignment="1">
      <alignment wrapText="1"/>
    </xf>
    <xf numFmtId="0" fontId="25" fillId="0" borderId="0" xfId="0" applyFont="1"/>
    <xf numFmtId="0" fontId="25" fillId="0" borderId="0" xfId="0" quotePrefix="1" applyFont="1"/>
    <xf numFmtId="0" fontId="28" fillId="0" borderId="0" xfId="0" applyFont="1"/>
    <xf numFmtId="0" fontId="29" fillId="0" borderId="0" xfId="0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32" fillId="0" borderId="0" xfId="0" applyFont="1" applyAlignment="1" applyProtection="1">
      <alignment horizontal="right" vertical="center" indent="1"/>
      <protection hidden="1"/>
    </xf>
    <xf numFmtId="49" fontId="33" fillId="3" borderId="26" xfId="0" applyNumberFormat="1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vertical="center"/>
      <protection hidden="1"/>
    </xf>
    <xf numFmtId="0" fontId="33" fillId="0" borderId="26" xfId="0" applyFont="1" applyBorder="1" applyAlignment="1" applyProtection="1">
      <alignment horizontal="left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164" fontId="37" fillId="0" borderId="0" xfId="0" applyNumberFormat="1" applyFont="1" applyAlignment="1" applyProtection="1">
      <alignment horizontal="left" vertical="center"/>
      <protection hidden="1"/>
    </xf>
    <xf numFmtId="164" fontId="36" fillId="0" borderId="28" xfId="0" applyNumberFormat="1" applyFont="1" applyBorder="1" applyAlignment="1" applyProtection="1">
      <alignment horizontal="left" vertical="center"/>
      <protection hidden="1"/>
    </xf>
    <xf numFmtId="0" fontId="28" fillId="0" borderId="174" xfId="0" applyFont="1" applyBorder="1" applyAlignment="1" applyProtection="1">
      <alignment vertical="top"/>
      <protection hidden="1"/>
    </xf>
    <xf numFmtId="0" fontId="37" fillId="0" borderId="0" xfId="0" applyFont="1" applyAlignment="1" applyProtection="1">
      <alignment horizontal="left" vertical="center" shrinkToFit="1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right" vertical="center" indent="1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39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164" fontId="37" fillId="0" borderId="0" xfId="0" applyNumberFormat="1" applyFont="1" applyAlignment="1" applyProtection="1">
      <alignment horizontal="left" vertical="center" shrinkToFit="1"/>
      <protection hidden="1"/>
    </xf>
    <xf numFmtId="0" fontId="28" fillId="0" borderId="0" xfId="0" applyFont="1" applyAlignment="1" applyProtection="1">
      <alignment horizontal="right" vertical="center" indent="1"/>
      <protection hidden="1"/>
    </xf>
    <xf numFmtId="0" fontId="41" fillId="0" borderId="0" xfId="0" applyFont="1" applyProtection="1">
      <protection hidden="1"/>
    </xf>
    <xf numFmtId="0" fontId="26" fillId="0" borderId="0" xfId="0" applyFo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indent="14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 indent="14"/>
    </xf>
    <xf numFmtId="0" fontId="49" fillId="0" borderId="115" xfId="0" applyFont="1" applyBorder="1" applyAlignment="1">
      <alignment horizontal="center" wrapText="1"/>
    </xf>
    <xf numFmtId="0" fontId="49" fillId="0" borderId="43" xfId="0" applyFont="1" applyBorder="1" applyAlignment="1">
      <alignment horizontal="center" wrapText="1"/>
    </xf>
    <xf numFmtId="0" fontId="49" fillId="0" borderId="55" xfId="0" applyFont="1" applyBorder="1" applyAlignment="1">
      <alignment horizontal="center" wrapText="1"/>
    </xf>
    <xf numFmtId="0" fontId="49" fillId="0" borderId="68" xfId="0" applyFont="1" applyBorder="1" applyAlignment="1">
      <alignment horizontal="center" wrapText="1"/>
    </xf>
    <xf numFmtId="0" fontId="49" fillId="0" borderId="62" xfId="0" applyFont="1" applyBorder="1" applyAlignment="1">
      <alignment horizontal="center" wrapText="1"/>
    </xf>
    <xf numFmtId="0" fontId="32" fillId="0" borderId="10" xfId="0" applyFont="1" applyBorder="1" applyAlignment="1">
      <alignment horizontal="left" vertical="center" wrapText="1"/>
    </xf>
    <xf numFmtId="3" fontId="43" fillId="0" borderId="13" xfId="0" applyNumberFormat="1" applyFont="1" applyBorder="1" applyAlignment="1" applyProtection="1">
      <alignment horizontal="center" vertical="center" shrinkToFit="1"/>
      <protection hidden="1"/>
    </xf>
    <xf numFmtId="3" fontId="43" fillId="0" borderId="45" xfId="0" applyNumberFormat="1" applyFont="1" applyBorder="1" applyAlignment="1" applyProtection="1">
      <alignment horizontal="center" vertical="center" shrinkToFit="1"/>
      <protection hidden="1"/>
    </xf>
    <xf numFmtId="3" fontId="43" fillId="0" borderId="10" xfId="0" applyNumberFormat="1" applyFont="1" applyBorder="1" applyAlignment="1" applyProtection="1">
      <alignment horizontal="center" vertical="center" shrinkToFit="1"/>
      <protection hidden="1"/>
    </xf>
    <xf numFmtId="3" fontId="43" fillId="0" borderId="70" xfId="0" applyNumberFormat="1" applyFont="1" applyBorder="1" applyAlignment="1" applyProtection="1">
      <alignment horizontal="center" vertical="center" shrinkToFit="1"/>
      <protection hidden="1"/>
    </xf>
    <xf numFmtId="0" fontId="50" fillId="0" borderId="116" xfId="0" quotePrefix="1" applyFont="1" applyBorder="1" applyAlignment="1">
      <alignment horizontal="left" vertical="center" wrapText="1" indent="2"/>
    </xf>
    <xf numFmtId="3" fontId="43" fillId="0" borderId="79" xfId="0" applyNumberFormat="1" applyFont="1" applyBorder="1" applyAlignment="1" applyProtection="1">
      <alignment horizontal="center" vertical="center" shrinkToFit="1"/>
      <protection hidden="1"/>
    </xf>
    <xf numFmtId="3" fontId="43" fillId="0" borderId="51" xfId="0" applyNumberFormat="1" applyFont="1" applyBorder="1" applyAlignment="1" applyProtection="1">
      <alignment horizontal="center" vertical="center" shrinkToFit="1"/>
      <protection hidden="1"/>
    </xf>
    <xf numFmtId="3" fontId="43" fillId="0" borderId="11" xfId="0" applyNumberFormat="1" applyFont="1" applyBorder="1" applyAlignment="1" applyProtection="1">
      <alignment horizontal="center" vertical="center" shrinkToFit="1"/>
      <protection hidden="1"/>
    </xf>
    <xf numFmtId="3" fontId="43" fillId="0" borderId="63" xfId="0" applyNumberFormat="1" applyFont="1" applyBorder="1" applyAlignment="1" applyProtection="1">
      <alignment horizontal="center" vertical="center" shrinkToFit="1"/>
      <protection hidden="1"/>
    </xf>
    <xf numFmtId="3" fontId="43" fillId="0" borderId="0" xfId="0" applyNumberFormat="1" applyFont="1" applyAlignment="1" applyProtection="1">
      <alignment horizontal="center" vertical="center" shrinkToFit="1"/>
      <protection hidden="1"/>
    </xf>
    <xf numFmtId="0" fontId="50" fillId="0" borderId="41" xfId="0" quotePrefix="1" applyFont="1" applyBorder="1" applyAlignment="1">
      <alignment horizontal="left" vertical="center" wrapText="1" indent="2"/>
    </xf>
    <xf numFmtId="3" fontId="43" fillId="0" borderId="42" xfId="0" applyNumberFormat="1" applyFont="1" applyBorder="1" applyAlignment="1" applyProtection="1">
      <alignment horizontal="center" vertical="center" shrinkToFit="1"/>
      <protection hidden="1"/>
    </xf>
    <xf numFmtId="3" fontId="43" fillId="0" borderId="26" xfId="0" applyNumberFormat="1" applyFont="1" applyBorder="1" applyAlignment="1" applyProtection="1">
      <alignment horizontal="center" vertical="center" shrinkToFit="1"/>
      <protection hidden="1"/>
    </xf>
    <xf numFmtId="3" fontId="43" fillId="0" borderId="28" xfId="0" applyNumberFormat="1" applyFont="1" applyBorder="1" applyAlignment="1" applyProtection="1">
      <alignment horizontal="center" vertical="center" shrinkToFit="1"/>
      <protection hidden="1"/>
    </xf>
    <xf numFmtId="3" fontId="43" fillId="0" borderId="65" xfId="0" applyNumberFormat="1" applyFont="1" applyBorder="1" applyAlignment="1" applyProtection="1">
      <alignment horizontal="center" vertical="center" shrinkToFit="1"/>
      <protection hidden="1"/>
    </xf>
    <xf numFmtId="0" fontId="50" fillId="0" borderId="163" xfId="0" quotePrefix="1" applyFont="1" applyBorder="1" applyAlignment="1">
      <alignment horizontal="left" vertical="center" wrapText="1" indent="2"/>
    </xf>
    <xf numFmtId="3" fontId="43" fillId="0" borderId="14" xfId="0" applyNumberFormat="1" applyFont="1" applyBorder="1" applyAlignment="1" applyProtection="1">
      <alignment horizontal="center" vertical="center" shrinkToFit="1"/>
      <protection hidden="1"/>
    </xf>
    <xf numFmtId="3" fontId="43" fillId="0" borderId="46" xfId="0" applyNumberFormat="1" applyFont="1" applyBorder="1" applyAlignment="1" applyProtection="1">
      <alignment horizontal="center" vertical="center" shrinkToFit="1"/>
      <protection hidden="1"/>
    </xf>
    <xf numFmtId="3" fontId="43" fillId="0" borderId="3" xfId="0" applyNumberFormat="1" applyFont="1" applyBorder="1" applyAlignment="1" applyProtection="1">
      <alignment horizontal="center" vertical="center" shrinkToFit="1"/>
      <protection hidden="1"/>
    </xf>
    <xf numFmtId="3" fontId="43" fillId="0" borderId="72" xfId="0" applyNumberFormat="1" applyFont="1" applyBorder="1" applyAlignment="1" applyProtection="1">
      <alignment horizontal="center" vertical="center" shrinkToFit="1"/>
      <protection hidden="1"/>
    </xf>
    <xf numFmtId="0" fontId="32" fillId="0" borderId="143" xfId="0" applyFont="1" applyBorder="1" applyAlignment="1">
      <alignment horizontal="left" vertical="center" wrapText="1"/>
    </xf>
    <xf numFmtId="3" fontId="43" fillId="0" borderId="111" xfId="0" applyNumberFormat="1" applyFont="1" applyBorder="1" applyAlignment="1" applyProtection="1">
      <alignment horizontal="center" vertical="center" shrinkToFit="1"/>
      <protection hidden="1"/>
    </xf>
    <xf numFmtId="3" fontId="43" fillId="0" borderId="112" xfId="0" applyNumberFormat="1" applyFont="1" applyBorder="1" applyAlignment="1" applyProtection="1">
      <alignment horizontal="center" vertical="center" shrinkToFit="1"/>
      <protection hidden="1"/>
    </xf>
    <xf numFmtId="3" fontId="43" fillId="0" borderId="110" xfId="0" applyNumberFormat="1" applyFont="1" applyBorder="1" applyAlignment="1" applyProtection="1">
      <alignment horizontal="center" vertical="center" shrinkToFit="1"/>
      <protection hidden="1"/>
    </xf>
    <xf numFmtId="3" fontId="43" fillId="0" borderId="113" xfId="0" applyNumberFormat="1" applyFont="1" applyBorder="1" applyAlignment="1" applyProtection="1">
      <alignment horizontal="center" vertical="center" shrinkToFit="1"/>
      <protection hidden="1"/>
    </xf>
    <xf numFmtId="3" fontId="43" fillId="0" borderId="114" xfId="0" applyNumberFormat="1" applyFont="1" applyBorder="1" applyAlignment="1" applyProtection="1">
      <alignment horizontal="center" vertical="center" shrinkToFit="1"/>
      <protection hidden="1"/>
    </xf>
    <xf numFmtId="0" fontId="43" fillId="0" borderId="0" xfId="0" applyFont="1" applyAlignment="1" applyProtection="1">
      <alignment horizontal="left" vertical="center" indent="2"/>
      <protection hidden="1"/>
    </xf>
    <xf numFmtId="0" fontId="32" fillId="0" borderId="0" xfId="0" applyFont="1" applyAlignment="1">
      <alignment horizontal="left" vertical="center" wrapText="1" indent="2"/>
    </xf>
    <xf numFmtId="3" fontId="43" fillId="0" borderId="0" xfId="0" applyNumberFormat="1" applyFont="1" applyAlignment="1">
      <alignment horizontal="center" vertical="center" wrapText="1"/>
    </xf>
    <xf numFmtId="3" fontId="43" fillId="0" borderId="0" xfId="0" applyNumberFormat="1" applyFont="1" applyAlignment="1" applyProtection="1">
      <alignment horizontal="center" vertical="center" wrapText="1"/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1" fillId="0" borderId="0" xfId="0" applyFont="1"/>
    <xf numFmtId="0" fontId="54" fillId="0" borderId="0" xfId="0" applyFont="1"/>
    <xf numFmtId="0" fontId="44" fillId="0" borderId="0" xfId="0" applyFont="1" applyAlignment="1">
      <alignment horizontal="left" vertical="center"/>
    </xf>
    <xf numFmtId="0" fontId="54" fillId="0" borderId="0" xfId="0" applyFont="1" applyProtection="1">
      <protection hidden="1"/>
    </xf>
    <xf numFmtId="0" fontId="55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 indent="4"/>
    </xf>
    <xf numFmtId="0" fontId="44" fillId="0" borderId="0" xfId="0" applyFont="1" applyAlignment="1">
      <alignment horizontal="left" vertical="center" indent="4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 indent="4"/>
    </xf>
    <xf numFmtId="0" fontId="32" fillId="0" borderId="16" xfId="0" applyFont="1" applyBorder="1" applyAlignment="1">
      <alignment horizontal="left" vertical="center" wrapText="1" indent="1"/>
    </xf>
    <xf numFmtId="0" fontId="49" fillId="0" borderId="126" xfId="0" applyFont="1" applyBorder="1" applyAlignment="1">
      <alignment horizontal="center" vertical="center" wrapText="1"/>
    </xf>
    <xf numFmtId="0" fontId="49" fillId="0" borderId="141" xfId="0" applyFont="1" applyBorder="1" applyAlignment="1">
      <alignment horizontal="center" vertical="center" wrapText="1"/>
    </xf>
    <xf numFmtId="0" fontId="49" fillId="0" borderId="142" xfId="0" applyFont="1" applyBorder="1" applyAlignment="1">
      <alignment horizontal="center" vertical="center" wrapText="1"/>
    </xf>
    <xf numFmtId="0" fontId="62" fillId="0" borderId="0" xfId="0" applyFont="1" applyProtection="1">
      <protection hidden="1"/>
    </xf>
    <xf numFmtId="0" fontId="39" fillId="0" borderId="0" xfId="0" applyFont="1"/>
    <xf numFmtId="0" fontId="41" fillId="0" borderId="28" xfId="0" applyFont="1" applyBorder="1" applyAlignment="1">
      <alignment horizontal="left" vertical="center" wrapText="1" indent="2"/>
    </xf>
    <xf numFmtId="0" fontId="53" fillId="0" borderId="17" xfId="0" applyFont="1" applyBorder="1" applyAlignment="1" applyProtection="1">
      <alignment horizontal="center" wrapText="1"/>
      <protection hidden="1"/>
    </xf>
    <xf numFmtId="0" fontId="53" fillId="0" borderId="116" xfId="0" applyFont="1" applyBorder="1" applyAlignment="1" applyProtection="1">
      <alignment horizontal="center" vertical="center" wrapText="1"/>
      <protection hidden="1"/>
    </xf>
    <xf numFmtId="0" fontId="43" fillId="0" borderId="19" xfId="0" applyFont="1" applyBorder="1" applyAlignment="1" applyProtection="1">
      <alignment horizontal="center" vertical="center" wrapText="1"/>
      <protection hidden="1"/>
    </xf>
    <xf numFmtId="0" fontId="53" fillId="0" borderId="28" xfId="0" applyFont="1" applyBorder="1" applyAlignment="1" applyProtection="1">
      <alignment horizontal="center" wrapText="1"/>
      <protection hidden="1"/>
    </xf>
    <xf numFmtId="0" fontId="53" fillId="0" borderId="41" xfId="0" applyFont="1" applyBorder="1" applyAlignment="1" applyProtection="1">
      <alignment horizontal="center" vertical="center" wrapText="1"/>
      <protection hidden="1"/>
    </xf>
    <xf numFmtId="0" fontId="43" fillId="0" borderId="42" xfId="0" applyFont="1" applyBorder="1" applyAlignment="1" applyProtection="1">
      <alignment horizontal="center" vertical="center" wrapText="1"/>
      <protection hidden="1"/>
    </xf>
    <xf numFmtId="0" fontId="43" fillId="0" borderId="92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53" fillId="0" borderId="31" xfId="0" applyFont="1" applyBorder="1" applyAlignment="1" applyProtection="1">
      <alignment horizontal="center" wrapText="1"/>
      <protection hidden="1"/>
    </xf>
    <xf numFmtId="0" fontId="53" fillId="0" borderId="123" xfId="0" applyFont="1" applyBorder="1" applyAlignment="1" applyProtection="1">
      <alignment horizontal="center" vertical="center" wrapText="1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50" fillId="0" borderId="0" xfId="0" applyFont="1" applyProtection="1">
      <protection hidden="1"/>
    </xf>
    <xf numFmtId="0" fontId="50" fillId="0" borderId="0" xfId="0" applyFont="1"/>
    <xf numFmtId="0" fontId="67" fillId="0" borderId="0" xfId="0" applyFont="1" applyAlignment="1" applyProtection="1">
      <alignment horizontal="center" vertical="top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left"/>
    </xf>
    <xf numFmtId="0" fontId="32" fillId="0" borderId="0" xfId="0" applyFont="1"/>
    <xf numFmtId="0" fontId="39" fillId="0" borderId="0" xfId="0" applyFont="1" applyAlignment="1">
      <alignment wrapText="1"/>
    </xf>
    <xf numFmtId="0" fontId="68" fillId="0" borderId="0" xfId="0" applyFont="1" applyAlignment="1">
      <alignment vertical="top" wrapText="1"/>
    </xf>
    <xf numFmtId="0" fontId="44" fillId="0" borderId="0" xfId="0" applyFont="1" applyAlignment="1">
      <alignment horizontal="left" vertical="center" indent="3"/>
    </xf>
    <xf numFmtId="0" fontId="4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55" fillId="0" borderId="0" xfId="0" applyFont="1" applyAlignment="1">
      <alignment horizontal="left" vertical="center" indent="3"/>
    </xf>
    <xf numFmtId="0" fontId="55" fillId="0" borderId="0" xfId="0" applyFont="1" applyAlignment="1">
      <alignment vertical="center" wrapText="1"/>
    </xf>
    <xf numFmtId="0" fontId="49" fillId="0" borderId="15" xfId="0" applyFont="1" applyBorder="1" applyAlignment="1">
      <alignment horizontal="center" wrapText="1"/>
    </xf>
    <xf numFmtId="0" fontId="49" fillId="0" borderId="61" xfId="0" applyFont="1" applyBorder="1" applyAlignment="1">
      <alignment horizontal="center" wrapText="1"/>
    </xf>
    <xf numFmtId="0" fontId="49" fillId="0" borderId="67" xfId="0" applyFont="1" applyBorder="1" applyAlignment="1">
      <alignment horizontal="center" wrapText="1"/>
    </xf>
    <xf numFmtId="3" fontId="68" fillId="0" borderId="150" xfId="0" applyNumberFormat="1" applyFont="1" applyBorder="1" applyAlignment="1" applyProtection="1">
      <alignment horizontal="center" vertical="center" wrapText="1"/>
      <protection hidden="1"/>
    </xf>
    <xf numFmtId="3" fontId="68" fillId="0" borderId="151" xfId="0" applyNumberFormat="1" applyFont="1" applyBorder="1" applyAlignment="1" applyProtection="1">
      <alignment horizontal="center" vertical="center" wrapText="1"/>
      <protection hidden="1"/>
    </xf>
    <xf numFmtId="3" fontId="68" fillId="0" borderId="23" xfId="0" applyNumberFormat="1" applyFont="1" applyBorder="1" applyAlignment="1" applyProtection="1">
      <alignment horizontal="center" vertical="center" wrapText="1"/>
      <protection hidden="1"/>
    </xf>
    <xf numFmtId="3" fontId="68" fillId="0" borderId="152" xfId="0" applyNumberFormat="1" applyFont="1" applyBorder="1" applyAlignment="1" applyProtection="1">
      <alignment horizontal="center" vertical="center" wrapText="1"/>
      <protection hidden="1"/>
    </xf>
    <xf numFmtId="3" fontId="68" fillId="0" borderId="153" xfId="0" applyNumberFormat="1" applyFont="1" applyBorder="1" applyAlignment="1" applyProtection="1">
      <alignment horizontal="center" vertical="center" wrapText="1"/>
      <protection hidden="1"/>
    </xf>
    <xf numFmtId="0" fontId="41" fillId="0" borderId="28" xfId="0" applyFont="1" applyBorder="1" applyAlignment="1">
      <alignment horizontal="left" vertical="center" indent="1"/>
    </xf>
    <xf numFmtId="3" fontId="68" fillId="0" borderId="19" xfId="0" applyNumberFormat="1" applyFont="1" applyBorder="1" applyAlignment="1" applyProtection="1">
      <alignment horizontal="center" vertical="center" wrapText="1"/>
      <protection hidden="1"/>
    </xf>
    <xf numFmtId="3" fontId="68" fillId="0" borderId="48" xfId="0" applyNumberFormat="1" applyFont="1" applyBorder="1" applyAlignment="1" applyProtection="1">
      <alignment horizontal="center" vertical="center" wrapText="1"/>
      <protection hidden="1"/>
    </xf>
    <xf numFmtId="3" fontId="68" fillId="0" borderId="0" xfId="0" applyNumberFormat="1" applyFont="1" applyAlignment="1" applyProtection="1">
      <alignment horizontal="center" vertical="center" wrapText="1"/>
      <protection hidden="1"/>
    </xf>
    <xf numFmtId="3" fontId="68" fillId="0" borderId="63" xfId="0" applyNumberFormat="1" applyFont="1" applyBorder="1" applyAlignment="1" applyProtection="1">
      <alignment horizontal="center" vertical="center" wrapText="1"/>
      <protection hidden="1"/>
    </xf>
    <xf numFmtId="3" fontId="68" fillId="0" borderId="42" xfId="0" applyNumberFormat="1" applyFont="1" applyBorder="1" applyAlignment="1" applyProtection="1">
      <alignment horizontal="center" vertical="center" wrapText="1"/>
      <protection hidden="1"/>
    </xf>
    <xf numFmtId="3" fontId="68" fillId="0" borderId="26" xfId="0" applyNumberFormat="1" applyFont="1" applyBorder="1" applyAlignment="1" applyProtection="1">
      <alignment horizontal="center" vertical="center" wrapText="1"/>
      <protection hidden="1"/>
    </xf>
    <xf numFmtId="3" fontId="68" fillId="0" borderId="28" xfId="0" applyNumberFormat="1" applyFont="1" applyBorder="1" applyAlignment="1" applyProtection="1">
      <alignment horizontal="center" vertical="center" wrapText="1"/>
      <protection hidden="1"/>
    </xf>
    <xf numFmtId="3" fontId="68" fillId="0" borderId="65" xfId="0" applyNumberFormat="1" applyFont="1" applyBorder="1" applyAlignment="1" applyProtection="1">
      <alignment horizontal="center" vertical="center" wrapText="1"/>
      <protection hidden="1"/>
    </xf>
    <xf numFmtId="0" fontId="41" fillId="0" borderId="52" xfId="0" applyFont="1" applyBorder="1" applyAlignment="1">
      <alignment horizontal="left" vertical="center" indent="1"/>
    </xf>
    <xf numFmtId="3" fontId="68" fillId="0" borderId="54" xfId="0" applyNumberFormat="1" applyFont="1" applyBorder="1" applyAlignment="1" applyProtection="1">
      <alignment horizontal="center" vertical="center" wrapText="1"/>
      <protection hidden="1"/>
    </xf>
    <xf numFmtId="3" fontId="68" fillId="0" borderId="56" xfId="0" applyNumberFormat="1" applyFont="1" applyBorder="1" applyAlignment="1" applyProtection="1">
      <alignment horizontal="center" vertical="center" wrapText="1"/>
      <protection hidden="1"/>
    </xf>
    <xf numFmtId="3" fontId="68" fillId="0" borderId="52" xfId="0" applyNumberFormat="1" applyFont="1" applyBorder="1" applyAlignment="1" applyProtection="1">
      <alignment horizontal="center" vertical="center" wrapText="1"/>
      <protection hidden="1"/>
    </xf>
    <xf numFmtId="3" fontId="68" fillId="0" borderId="77" xfId="0" applyNumberFormat="1" applyFont="1" applyBorder="1" applyAlignment="1" applyProtection="1">
      <alignment horizontal="center" vertical="center" wrapText="1"/>
      <protection hidden="1"/>
    </xf>
    <xf numFmtId="0" fontId="72" fillId="0" borderId="0" xfId="0" applyFont="1" applyAlignment="1">
      <alignment horizontal="center" vertical="center" wrapText="1"/>
    </xf>
    <xf numFmtId="0" fontId="72" fillId="0" borderId="17" xfId="0" applyFont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wrapText="1"/>
    </xf>
    <xf numFmtId="0" fontId="41" fillId="0" borderId="0" xfId="0" applyFont="1" applyAlignment="1">
      <alignment vertical="top" wrapText="1"/>
    </xf>
    <xf numFmtId="0" fontId="55" fillId="0" borderId="0" xfId="0" applyFont="1" applyAlignment="1">
      <alignment horizontal="left"/>
    </xf>
    <xf numFmtId="0" fontId="55" fillId="0" borderId="0" xfId="0" applyFont="1" applyAlignment="1">
      <alignment horizontal="left" indent="2"/>
    </xf>
    <xf numFmtId="0" fontId="55" fillId="0" borderId="0" xfId="0" applyFont="1" applyAlignment="1">
      <alignment wrapText="1"/>
    </xf>
    <xf numFmtId="0" fontId="51" fillId="0" borderId="0" xfId="0" applyFont="1"/>
    <xf numFmtId="0" fontId="51" fillId="0" borderId="0" xfId="0" applyFont="1" applyAlignment="1">
      <alignment horizontal="right" vertical="center"/>
    </xf>
    <xf numFmtId="0" fontId="40" fillId="0" borderId="10" xfId="0" applyFont="1" applyBorder="1" applyAlignment="1">
      <alignment horizontal="center"/>
    </xf>
    <xf numFmtId="0" fontId="38" fillId="0" borderId="10" xfId="0" applyFont="1" applyBorder="1" applyAlignment="1">
      <alignment vertical="center"/>
    </xf>
    <xf numFmtId="0" fontId="43" fillId="2" borderId="85" xfId="0" applyFont="1" applyFill="1" applyBorder="1" applyAlignment="1" applyProtection="1">
      <alignment horizontal="center" vertical="center"/>
      <protection hidden="1"/>
    </xf>
    <xf numFmtId="0" fontId="43" fillId="2" borderId="45" xfId="0" applyFont="1" applyFill="1" applyBorder="1" applyAlignment="1" applyProtection="1">
      <alignment horizontal="center" vertical="center"/>
      <protection hidden="1"/>
    </xf>
    <xf numFmtId="0" fontId="43" fillId="2" borderId="10" xfId="0" applyFont="1" applyFill="1" applyBorder="1" applyAlignment="1" applyProtection="1">
      <alignment horizontal="center" vertical="center"/>
      <protection hidden="1"/>
    </xf>
    <xf numFmtId="0" fontId="40" fillId="0" borderId="36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3" fillId="2" borderId="88" xfId="0" applyFont="1" applyFill="1" applyBorder="1" applyAlignment="1" applyProtection="1">
      <alignment horizontal="center" vertical="center"/>
      <protection hidden="1"/>
    </xf>
    <xf numFmtId="0" fontId="43" fillId="2" borderId="48" xfId="0" applyFont="1" applyFill="1" applyBorder="1" applyAlignment="1" applyProtection="1">
      <alignment horizontal="center" vertical="center"/>
      <protection hidden="1"/>
    </xf>
    <xf numFmtId="0" fontId="43" fillId="2" borderId="0" xfId="0" applyFont="1" applyFill="1" applyAlignment="1" applyProtection="1">
      <alignment horizontal="center" vertical="center"/>
      <protection hidden="1"/>
    </xf>
    <xf numFmtId="0" fontId="77" fillId="0" borderId="28" xfId="0" applyFont="1" applyBorder="1" applyAlignment="1">
      <alignment horizontal="right"/>
    </xf>
    <xf numFmtId="0" fontId="77" fillId="0" borderId="52" xfId="0" applyFont="1" applyBorder="1" applyAlignment="1">
      <alignment horizontal="right"/>
    </xf>
    <xf numFmtId="0" fontId="43" fillId="0" borderId="0" xfId="0" applyFont="1" applyAlignment="1" applyProtection="1">
      <alignment horizontal="left" indent="2"/>
      <protection hidden="1"/>
    </xf>
    <xf numFmtId="0" fontId="51" fillId="0" borderId="0" xfId="0" applyFont="1" applyProtection="1">
      <protection hidden="1"/>
    </xf>
    <xf numFmtId="0" fontId="55" fillId="0" borderId="0" xfId="0" applyFont="1" applyAlignment="1">
      <alignment horizontal="left" wrapText="1" indent="2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left" indent="2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51" fillId="0" borderId="0" xfId="0" applyFont="1" applyAlignment="1">
      <alignment vertical="center" wrapText="1"/>
    </xf>
    <xf numFmtId="0" fontId="77" fillId="0" borderId="61" xfId="0" applyFont="1" applyBorder="1" applyAlignment="1">
      <alignment horizontal="center" vertical="center" wrapText="1"/>
    </xf>
    <xf numFmtId="0" fontId="77" fillId="0" borderId="49" xfId="0" applyFont="1" applyBorder="1" applyAlignment="1">
      <alignment horizontal="center" vertical="center" wrapText="1"/>
    </xf>
    <xf numFmtId="0" fontId="77" fillId="0" borderId="15" xfId="0" applyFont="1" applyBorder="1" applyAlignment="1">
      <alignment horizontal="center" vertical="center" wrapText="1"/>
    </xf>
    <xf numFmtId="0" fontId="50" fillId="0" borderId="130" xfId="0" applyFont="1" applyBorder="1" applyAlignment="1" applyProtection="1">
      <alignment horizontal="center" vertical="center" wrapText="1"/>
      <protection hidden="1"/>
    </xf>
    <xf numFmtId="0" fontId="53" fillId="0" borderId="0" xfId="0" applyFont="1" applyAlignment="1">
      <alignment horizontal="center" vertical="center"/>
    </xf>
    <xf numFmtId="0" fontId="50" fillId="0" borderId="84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>
      <alignment horizontal="left" indent="1"/>
    </xf>
    <xf numFmtId="0" fontId="51" fillId="0" borderId="0" xfId="0" applyFont="1" applyAlignment="1">
      <alignment horizontal="left" indent="3"/>
    </xf>
    <xf numFmtId="0" fontId="43" fillId="0" borderId="0" xfId="0" applyFont="1" applyAlignment="1">
      <alignment horizontal="left" wrapText="1"/>
    </xf>
    <xf numFmtId="0" fontId="51" fillId="0" borderId="0" xfId="0" applyFont="1" applyAlignment="1" applyProtection="1">
      <alignment horizontal="left"/>
      <protection hidden="1"/>
    </xf>
    <xf numFmtId="0" fontId="26" fillId="2" borderId="0" xfId="0" applyFont="1" applyFill="1"/>
    <xf numFmtId="0" fontId="55" fillId="0" borderId="0" xfId="0" applyFont="1" applyAlignment="1">
      <alignment horizontal="center" wrapText="1"/>
    </xf>
    <xf numFmtId="0" fontId="79" fillId="0" borderId="0" xfId="0" applyFont="1" applyAlignment="1">
      <alignment horizontal="center" vertical="center" wrapText="1"/>
    </xf>
    <xf numFmtId="0" fontId="43" fillId="0" borderId="0" xfId="0" applyFont="1" applyAlignment="1" applyProtection="1">
      <alignment horizontal="center" vertical="center"/>
      <protection locked="0"/>
    </xf>
    <xf numFmtId="0" fontId="43" fillId="0" borderId="26" xfId="0" applyFont="1" applyBorder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hidden="1"/>
    </xf>
    <xf numFmtId="0" fontId="44" fillId="0" borderId="0" xfId="0" applyFont="1" applyAlignment="1">
      <alignment horizontal="left" indent="8"/>
    </xf>
    <xf numFmtId="0" fontId="41" fillId="0" borderId="0" xfId="0" applyFont="1" applyAlignment="1">
      <alignment horizontal="left" vertical="center" wrapText="1"/>
    </xf>
    <xf numFmtId="3" fontId="43" fillId="0" borderId="19" xfId="0" applyNumberFormat="1" applyFont="1" applyBorder="1" applyAlignment="1" applyProtection="1">
      <alignment horizontal="center" vertical="center" wrapText="1"/>
      <protection hidden="1"/>
    </xf>
    <xf numFmtId="3" fontId="43" fillId="0" borderId="88" xfId="0" applyNumberFormat="1" applyFont="1" applyBorder="1" applyAlignment="1" applyProtection="1">
      <alignment horizontal="center" vertical="center" wrapText="1"/>
      <protection hidden="1"/>
    </xf>
    <xf numFmtId="3" fontId="43" fillId="0" borderId="48" xfId="0" applyNumberFormat="1" applyFont="1" applyBorder="1" applyAlignment="1" applyProtection="1">
      <alignment horizontal="center" vertical="center" wrapText="1"/>
      <protection hidden="1"/>
    </xf>
    <xf numFmtId="3" fontId="43" fillId="0" borderId="97" xfId="0" applyNumberFormat="1" applyFont="1" applyBorder="1" applyAlignment="1" applyProtection="1">
      <alignment horizontal="center" vertical="center" wrapText="1"/>
      <protection hidden="1"/>
    </xf>
    <xf numFmtId="3" fontId="28" fillId="0" borderId="0" xfId="0" applyNumberFormat="1" applyFont="1"/>
    <xf numFmtId="0" fontId="80" fillId="0" borderId="41" xfId="0" applyFont="1" applyBorder="1" applyAlignment="1">
      <alignment horizontal="left" vertical="center" wrapText="1" indent="2"/>
    </xf>
    <xf numFmtId="3" fontId="43" fillId="0" borderId="42" xfId="0" applyNumberFormat="1" applyFont="1" applyBorder="1" applyAlignment="1" applyProtection="1">
      <alignment horizontal="center" vertical="center" wrapText="1"/>
      <protection hidden="1"/>
    </xf>
    <xf numFmtId="0" fontId="80" fillId="0" borderId="118" xfId="0" applyFont="1" applyBorder="1" applyAlignment="1">
      <alignment horizontal="left" vertical="center" wrapText="1" indent="2"/>
    </xf>
    <xf numFmtId="3" fontId="43" fillId="0" borderId="119" xfId="0" applyNumberFormat="1" applyFont="1" applyBorder="1" applyAlignment="1" applyProtection="1">
      <alignment horizontal="center" vertical="center" wrapText="1"/>
      <protection hidden="1"/>
    </xf>
    <xf numFmtId="3" fontId="43" fillId="0" borderId="129" xfId="0" applyNumberFormat="1" applyFont="1" applyBorder="1" applyAlignment="1" applyProtection="1">
      <alignment horizontal="center" vertical="center" wrapText="1"/>
      <protection hidden="1"/>
    </xf>
    <xf numFmtId="3" fontId="43" fillId="0" borderId="130" xfId="0" applyNumberFormat="1" applyFont="1" applyBorder="1" applyAlignment="1" applyProtection="1">
      <alignment horizontal="center" vertical="center" wrapText="1"/>
      <protection hidden="1"/>
    </xf>
    <xf numFmtId="3" fontId="43" fillId="0" borderId="131" xfId="0" applyNumberFormat="1" applyFont="1" applyBorder="1" applyAlignment="1" applyProtection="1">
      <alignment horizontal="center" vertical="center" wrapText="1"/>
      <protection hidden="1"/>
    </xf>
    <xf numFmtId="3" fontId="43" fillId="0" borderId="35" xfId="0" applyNumberFormat="1" applyFont="1" applyBorder="1" applyAlignment="1" applyProtection="1">
      <alignment horizontal="center" vertical="center" wrapText="1"/>
      <protection hidden="1"/>
    </xf>
    <xf numFmtId="0" fontId="37" fillId="0" borderId="41" xfId="0" applyFont="1" applyBorder="1" applyAlignment="1">
      <alignment horizontal="left" vertical="center" wrapText="1" indent="2"/>
    </xf>
    <xf numFmtId="3" fontId="43" fillId="0" borderId="87" xfId="0" applyNumberFormat="1" applyFont="1" applyBorder="1" applyAlignment="1" applyProtection="1">
      <alignment horizontal="center" vertical="center" wrapText="1"/>
      <protection hidden="1"/>
    </xf>
    <xf numFmtId="3" fontId="43" fillId="0" borderId="26" xfId="0" applyNumberFormat="1" applyFont="1" applyBorder="1" applyAlignment="1" applyProtection="1">
      <alignment horizontal="center" vertical="center" wrapText="1"/>
      <protection hidden="1"/>
    </xf>
    <xf numFmtId="3" fontId="43" fillId="0" borderId="27" xfId="0" applyNumberFormat="1" applyFont="1" applyBorder="1" applyAlignment="1" applyProtection="1">
      <alignment horizontal="center" vertical="center" wrapText="1"/>
      <protection hidden="1"/>
    </xf>
    <xf numFmtId="0" fontId="28" fillId="0" borderId="123" xfId="0" applyFont="1" applyBorder="1" applyAlignment="1">
      <alignment horizontal="left" vertical="center" wrapText="1" indent="4"/>
    </xf>
    <xf numFmtId="3" fontId="43" fillId="0" borderId="92" xfId="0" applyNumberFormat="1" applyFont="1" applyBorder="1" applyAlignment="1" applyProtection="1">
      <alignment horizontal="center" vertical="center" wrapText="1"/>
      <protection hidden="1"/>
    </xf>
    <xf numFmtId="0" fontId="28" fillId="0" borderId="118" xfId="0" applyFont="1" applyBorder="1" applyAlignment="1">
      <alignment horizontal="left" vertical="center" wrapText="1" indent="4"/>
    </xf>
    <xf numFmtId="0" fontId="51" fillId="0" borderId="132" xfId="0" applyFont="1" applyBorder="1" applyAlignment="1">
      <alignment horizontal="left" vertical="center" wrapText="1"/>
    </xf>
    <xf numFmtId="3" fontId="43" fillId="0" borderId="133" xfId="0" applyNumberFormat="1" applyFont="1" applyBorder="1" applyAlignment="1" applyProtection="1">
      <alignment horizontal="center" vertical="center" wrapText="1"/>
      <protection hidden="1"/>
    </xf>
    <xf numFmtId="3" fontId="43" fillId="0" borderId="134" xfId="0" applyNumberFormat="1" applyFont="1" applyBorder="1" applyAlignment="1" applyProtection="1">
      <alignment horizontal="center" vertical="center" wrapText="1"/>
      <protection hidden="1"/>
    </xf>
    <xf numFmtId="3" fontId="43" fillId="0" borderId="135" xfId="0" applyNumberFormat="1" applyFont="1" applyBorder="1" applyAlignment="1" applyProtection="1">
      <alignment horizontal="center" vertical="center" wrapText="1"/>
      <protection hidden="1"/>
    </xf>
    <xf numFmtId="3" fontId="43" fillId="0" borderId="136" xfId="0" applyNumberFormat="1" applyFont="1" applyBorder="1" applyAlignment="1" applyProtection="1">
      <alignment horizontal="center" vertical="center" wrapText="1"/>
      <protection hidden="1"/>
    </xf>
    <xf numFmtId="0" fontId="37" fillId="0" borderId="132" xfId="0" applyFont="1" applyBorder="1" applyAlignment="1">
      <alignment horizontal="left" vertical="center" wrapText="1" indent="2"/>
    </xf>
    <xf numFmtId="0" fontId="37" fillId="0" borderId="40" xfId="0" applyFont="1" applyBorder="1" applyAlignment="1">
      <alignment horizontal="left" vertical="center" wrapText="1" indent="2"/>
    </xf>
    <xf numFmtId="0" fontId="37" fillId="0" borderId="118" xfId="0" applyFont="1" applyBorder="1" applyAlignment="1">
      <alignment horizontal="left" vertical="center" wrapText="1" indent="2"/>
    </xf>
    <xf numFmtId="0" fontId="41" fillId="0" borderId="40" xfId="0" applyFont="1" applyBorder="1" applyAlignment="1">
      <alignment horizontal="left" vertical="center" wrapText="1"/>
    </xf>
    <xf numFmtId="0" fontId="80" fillId="0" borderId="132" xfId="0" applyFont="1" applyBorder="1" applyAlignment="1">
      <alignment horizontal="left" vertical="center" wrapText="1" indent="2"/>
    </xf>
    <xf numFmtId="0" fontId="80" fillId="0" borderId="53" xfId="0" applyFont="1" applyBorder="1" applyAlignment="1">
      <alignment horizontal="left" vertical="center" wrapText="1" indent="2"/>
    </xf>
    <xf numFmtId="3" fontId="43" fillId="0" borderId="54" xfId="0" applyNumberFormat="1" applyFont="1" applyBorder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50" fillId="0" borderId="0" xfId="0" applyFont="1" applyAlignment="1" applyProtection="1">
      <alignment horizontal="left" vertical="center" indent="2"/>
      <protection hidden="1"/>
    </xf>
    <xf numFmtId="0" fontId="55" fillId="0" borderId="0" xfId="0" applyFont="1" applyAlignment="1" applyProtection="1">
      <alignment horizontal="left"/>
      <protection hidden="1"/>
    </xf>
    <xf numFmtId="0" fontId="55" fillId="0" borderId="0" xfId="0" applyFont="1" applyAlignment="1" applyProtection="1">
      <alignment horizontal="left" indent="4"/>
      <protection hidden="1"/>
    </xf>
    <xf numFmtId="0" fontId="55" fillId="0" borderId="0" xfId="0" applyFont="1" applyProtection="1">
      <protection hidden="1"/>
    </xf>
    <xf numFmtId="0" fontId="38" fillId="0" borderId="17" xfId="0" applyFont="1" applyBorder="1" applyAlignment="1" applyProtection="1">
      <alignment vertical="center" wrapText="1"/>
      <protection hidden="1"/>
    </xf>
    <xf numFmtId="0" fontId="51" fillId="0" borderId="164" xfId="0" applyFont="1" applyBorder="1" applyAlignment="1" applyProtection="1">
      <alignment horizontal="center" vertical="center" wrapText="1"/>
      <protection hidden="1"/>
    </xf>
    <xf numFmtId="0" fontId="77" fillId="0" borderId="165" xfId="0" applyFont="1" applyBorder="1" applyAlignment="1" applyProtection="1">
      <alignment horizontal="center" vertical="center" wrapText="1"/>
      <protection hidden="1"/>
    </xf>
    <xf numFmtId="0" fontId="51" fillId="0" borderId="166" xfId="0" applyFont="1" applyBorder="1" applyAlignment="1" applyProtection="1">
      <alignment horizontal="center" vertical="center" wrapText="1"/>
      <protection hidden="1"/>
    </xf>
    <xf numFmtId="3" fontId="43" fillId="0" borderId="13" xfId="0" applyNumberFormat="1" applyFont="1" applyBorder="1" applyAlignment="1" applyProtection="1">
      <alignment horizontal="center" vertical="center" wrapText="1"/>
      <protection hidden="1"/>
    </xf>
    <xf numFmtId="3" fontId="43" fillId="0" borderId="85" xfId="0" applyNumberFormat="1" applyFont="1" applyBorder="1" applyAlignment="1" applyProtection="1">
      <alignment horizontal="center" vertical="center" wrapText="1"/>
      <protection hidden="1"/>
    </xf>
    <xf numFmtId="3" fontId="43" fillId="0" borderId="45" xfId="0" applyNumberFormat="1" applyFont="1" applyBorder="1" applyAlignment="1" applyProtection="1">
      <alignment horizontal="center" vertical="center" wrapText="1"/>
      <protection hidden="1"/>
    </xf>
    <xf numFmtId="3" fontId="43" fillId="0" borderId="124" xfId="0" applyNumberFormat="1" applyFont="1" applyBorder="1" applyAlignment="1" applyProtection="1">
      <alignment horizontal="center" vertical="center" wrapText="1"/>
      <protection hidden="1"/>
    </xf>
    <xf numFmtId="3" fontId="43" fillId="0" borderId="167" xfId="0" applyNumberFormat="1" applyFont="1" applyBorder="1" applyAlignment="1" applyProtection="1">
      <alignment horizontal="center" vertical="center" wrapText="1"/>
      <protection hidden="1"/>
    </xf>
    <xf numFmtId="0" fontId="67" fillId="0" borderId="0" xfId="0" applyFont="1" applyAlignment="1" applyProtection="1">
      <alignment horizontal="left" vertical="center"/>
      <protection hidden="1"/>
    </xf>
    <xf numFmtId="3" fontId="43" fillId="0" borderId="170" xfId="0" applyNumberFormat="1" applyFont="1" applyBorder="1" applyAlignment="1" applyProtection="1">
      <alignment horizontal="center" vertic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67" fillId="0" borderId="0" xfId="0" applyFont="1" applyAlignment="1">
      <alignment vertical="center"/>
    </xf>
    <xf numFmtId="0" fontId="67" fillId="0" borderId="0" xfId="0" applyFont="1" applyAlignment="1" applyProtection="1">
      <alignment horizontal="center" vertical="center"/>
      <protection hidden="1"/>
    </xf>
    <xf numFmtId="0" fontId="67" fillId="0" borderId="0" xfId="0" applyFont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 wrapText="1" indent="1"/>
      <protection hidden="1"/>
    </xf>
    <xf numFmtId="3" fontId="43" fillId="0" borderId="171" xfId="0" applyNumberFormat="1" applyFont="1" applyBorder="1" applyAlignment="1" applyProtection="1">
      <alignment horizontal="center" vertical="center" wrapText="1"/>
      <protection hidden="1"/>
    </xf>
    <xf numFmtId="3" fontId="43" fillId="0" borderId="10" xfId="0" applyNumberFormat="1" applyFont="1" applyBorder="1" applyAlignment="1" applyProtection="1">
      <alignment horizontal="center" vertical="center" wrapText="1"/>
      <protection hidden="1"/>
    </xf>
    <xf numFmtId="3" fontId="43" fillId="0" borderId="172" xfId="0" applyNumberFormat="1" applyFont="1" applyBorder="1" applyAlignment="1" applyProtection="1">
      <alignment horizontal="center" vertical="center" wrapText="1"/>
      <protection hidden="1"/>
    </xf>
    <xf numFmtId="3" fontId="43" fillId="0" borderId="173" xfId="0" applyNumberFormat="1" applyFont="1" applyBorder="1" applyAlignment="1" applyProtection="1">
      <alignment horizontal="center" vertical="center" wrapText="1"/>
      <protection hidden="1"/>
    </xf>
    <xf numFmtId="0" fontId="51" fillId="0" borderId="154" xfId="0" applyFont="1" applyBorder="1" applyAlignment="1" applyProtection="1">
      <alignment vertical="center"/>
      <protection hidden="1"/>
    </xf>
    <xf numFmtId="3" fontId="43" fillId="0" borderId="12" xfId="0" applyNumberFormat="1" applyFont="1" applyBorder="1" applyAlignment="1" applyProtection="1">
      <alignment horizontal="center" vertical="center" wrapText="1"/>
      <protection hidden="1"/>
    </xf>
    <xf numFmtId="3" fontId="43" fillId="0" borderId="155" xfId="0" applyNumberFormat="1" applyFont="1" applyBorder="1" applyAlignment="1" applyProtection="1">
      <alignment horizontal="center" vertical="center" wrapText="1"/>
      <protection hidden="1"/>
    </xf>
    <xf numFmtId="0" fontId="50" fillId="0" borderId="156" xfId="0" applyFont="1" applyBorder="1" applyAlignment="1" applyProtection="1">
      <alignment horizontal="right" vertical="center"/>
      <protection hidden="1"/>
    </xf>
    <xf numFmtId="3" fontId="43" fillId="0" borderId="157" xfId="0" applyNumberFormat="1" applyFont="1" applyBorder="1" applyAlignment="1" applyProtection="1">
      <alignment horizontal="center" vertical="center" wrapText="1"/>
      <protection hidden="1"/>
    </xf>
    <xf numFmtId="0" fontId="50" fillId="0" borderId="158" xfId="0" applyFont="1" applyBorder="1" applyAlignment="1" applyProtection="1">
      <alignment horizontal="right" vertical="center"/>
      <protection hidden="1"/>
    </xf>
    <xf numFmtId="0" fontId="28" fillId="0" borderId="20" xfId="0" applyFont="1" applyBorder="1" applyAlignment="1" applyProtection="1">
      <alignment horizontal="center" vertical="center"/>
      <protection locked="0"/>
    </xf>
    <xf numFmtId="3" fontId="43" fillId="0" borderId="20" xfId="0" applyNumberFormat="1" applyFont="1" applyBorder="1" applyAlignment="1" applyProtection="1">
      <alignment horizontal="center" vertical="center" wrapText="1"/>
      <protection hidden="1"/>
    </xf>
    <xf numFmtId="3" fontId="43" fillId="0" borderId="159" xfId="0" applyNumberFormat="1" applyFont="1" applyBorder="1" applyAlignment="1" applyProtection="1">
      <alignment horizontal="center" vertical="center" wrapText="1"/>
      <protection hidden="1"/>
    </xf>
    <xf numFmtId="0" fontId="67" fillId="0" borderId="36" xfId="0" applyFont="1" applyBorder="1" applyAlignment="1">
      <alignment vertical="center"/>
    </xf>
    <xf numFmtId="0" fontId="44" fillId="0" borderId="0" xfId="0" applyFont="1" applyAlignment="1">
      <alignment horizontal="left" indent="13"/>
    </xf>
    <xf numFmtId="0" fontId="28" fillId="0" borderId="0" xfId="0" applyFont="1" applyAlignment="1">
      <alignment horizontal="left" indent="11"/>
    </xf>
    <xf numFmtId="0" fontId="44" fillId="0" borderId="0" xfId="0" applyFont="1"/>
    <xf numFmtId="0" fontId="49" fillId="0" borderId="39" xfId="0" applyFont="1" applyBorder="1" applyAlignment="1">
      <alignment horizontal="center" wrapText="1"/>
    </xf>
    <xf numFmtId="0" fontId="38" fillId="0" borderId="0" xfId="0" applyFont="1" applyAlignment="1">
      <alignment horizontal="left" vertical="center"/>
    </xf>
    <xf numFmtId="0" fontId="68" fillId="0" borderId="19" xfId="0" applyFont="1" applyBorder="1" applyAlignment="1" applyProtection="1">
      <alignment horizontal="center" vertical="center" wrapText="1"/>
      <protection hidden="1"/>
    </xf>
    <xf numFmtId="0" fontId="68" fillId="0" borderId="48" xfId="0" applyFont="1" applyBorder="1" applyAlignment="1" applyProtection="1">
      <alignment horizontal="center" vertical="center" wrapText="1"/>
      <protection hidden="1"/>
    </xf>
    <xf numFmtId="0" fontId="68" fillId="0" borderId="0" xfId="0" applyFont="1" applyAlignment="1" applyProtection="1">
      <alignment horizontal="center" vertical="center" wrapText="1"/>
      <protection hidden="1"/>
    </xf>
    <xf numFmtId="3" fontId="43" fillId="0" borderId="65" xfId="0" applyNumberFormat="1" applyFont="1" applyBorder="1" applyAlignment="1" applyProtection="1">
      <alignment horizontal="center" vertical="center" wrapText="1"/>
      <protection hidden="1"/>
    </xf>
    <xf numFmtId="0" fontId="68" fillId="0" borderId="69" xfId="0" applyFont="1" applyBorder="1" applyAlignment="1" applyProtection="1">
      <alignment horizontal="center" vertical="center" wrapText="1"/>
      <protection hidden="1"/>
    </xf>
    <xf numFmtId="0" fontId="37" fillId="0" borderId="28" xfId="0" applyFont="1" applyBorder="1" applyAlignment="1">
      <alignment horizontal="left" vertical="center" wrapText="1" indent="3"/>
    </xf>
    <xf numFmtId="3" fontId="43" fillId="0" borderId="28" xfId="0" applyNumberFormat="1" applyFont="1" applyBorder="1" applyAlignment="1" applyProtection="1">
      <alignment horizontal="center" vertical="center" wrapText="1"/>
      <protection hidden="1"/>
    </xf>
    <xf numFmtId="0" fontId="37" fillId="0" borderId="117" xfId="0" applyFont="1" applyBorder="1" applyAlignment="1">
      <alignment horizontal="left" vertical="center" wrapText="1" indent="3"/>
    </xf>
    <xf numFmtId="3" fontId="43" fillId="0" borderId="120" xfId="0" applyNumberFormat="1" applyFont="1" applyBorder="1" applyAlignment="1" applyProtection="1">
      <alignment horizontal="center" vertical="center" wrapText="1"/>
      <protection hidden="1"/>
    </xf>
    <xf numFmtId="3" fontId="43" fillId="0" borderId="117" xfId="0" applyNumberFormat="1" applyFont="1" applyBorder="1" applyAlignment="1" applyProtection="1">
      <alignment horizontal="center" vertical="center" wrapText="1"/>
      <protection hidden="1"/>
    </xf>
    <xf numFmtId="3" fontId="43" fillId="0" borderId="121" xfId="0" applyNumberFormat="1" applyFont="1" applyBorder="1" applyAlignment="1" applyProtection="1">
      <alignment horizontal="center" vertical="center" wrapText="1"/>
      <protection hidden="1"/>
    </xf>
    <xf numFmtId="3" fontId="43" fillId="0" borderId="108" xfId="0" applyNumberFormat="1" applyFont="1" applyBorder="1" applyAlignment="1" applyProtection="1">
      <alignment horizontal="center" vertical="center" wrapText="1"/>
      <protection hidden="1"/>
    </xf>
    <xf numFmtId="0" fontId="37" fillId="0" borderId="31" xfId="0" applyFont="1" applyBorder="1" applyAlignment="1">
      <alignment horizontal="left" vertical="center" indent="3"/>
    </xf>
    <xf numFmtId="0" fontId="67" fillId="0" borderId="0" xfId="0" applyFont="1" applyAlignment="1">
      <alignment horizontal="left"/>
    </xf>
    <xf numFmtId="0" fontId="44" fillId="0" borderId="0" xfId="0" applyFont="1" applyAlignment="1">
      <alignment horizontal="left" indent="7"/>
    </xf>
    <xf numFmtId="0" fontId="44" fillId="0" borderId="15" xfId="0" applyFont="1" applyBorder="1"/>
    <xf numFmtId="3" fontId="43" fillId="0" borderId="58" xfId="0" applyNumberFormat="1" applyFont="1" applyBorder="1" applyAlignment="1" applyProtection="1">
      <alignment horizontal="center" vertical="center" shrinkToFit="1"/>
      <protection hidden="1"/>
    </xf>
    <xf numFmtId="3" fontId="43" fillId="0" borderId="48" xfId="0" applyNumberFormat="1" applyFont="1" applyBorder="1" applyAlignment="1" applyProtection="1">
      <alignment horizontal="center" vertical="center" shrinkToFit="1"/>
      <protection hidden="1"/>
    </xf>
    <xf numFmtId="3" fontId="43" fillId="0" borderId="54" xfId="0" applyNumberFormat="1" applyFont="1" applyBorder="1" applyAlignment="1" applyProtection="1">
      <alignment horizontal="center" vertical="center" shrinkToFit="1"/>
      <protection hidden="1"/>
    </xf>
    <xf numFmtId="3" fontId="43" fillId="0" borderId="56" xfId="0" applyNumberFormat="1" applyFont="1" applyBorder="1" applyAlignment="1" applyProtection="1">
      <alignment horizontal="center" vertical="center" shrinkToFit="1"/>
      <protection hidden="1"/>
    </xf>
    <xf numFmtId="3" fontId="43" fillId="0" borderId="52" xfId="0" applyNumberFormat="1" applyFont="1" applyBorder="1" applyAlignment="1" applyProtection="1">
      <alignment horizontal="center" vertical="center" shrinkToFit="1"/>
      <protection hidden="1"/>
    </xf>
    <xf numFmtId="3" fontId="43" fillId="0" borderId="77" xfId="0" applyNumberFormat="1" applyFont="1" applyBorder="1" applyAlignment="1" applyProtection="1">
      <alignment horizontal="center" vertical="center" shrinkToFit="1"/>
      <protection hidden="1"/>
    </xf>
    <xf numFmtId="0" fontId="44" fillId="0" borderId="0" xfId="0" applyFont="1" applyAlignment="1">
      <alignment horizontal="left" indent="10"/>
    </xf>
    <xf numFmtId="3" fontId="43" fillId="0" borderId="19" xfId="0" applyNumberFormat="1" applyFont="1" applyBorder="1" applyAlignment="1" applyProtection="1">
      <alignment horizontal="center" vertical="center" shrinkToFit="1"/>
      <protection hidden="1"/>
    </xf>
    <xf numFmtId="3" fontId="43" fillId="0" borderId="39" xfId="0" applyNumberFormat="1" applyFont="1" applyBorder="1" applyAlignment="1" applyProtection="1">
      <alignment horizontal="center" vertical="center" shrinkToFit="1"/>
      <protection hidden="1"/>
    </xf>
    <xf numFmtId="3" fontId="43" fillId="0" borderId="49" xfId="0" applyNumberFormat="1" applyFont="1" applyBorder="1" applyAlignment="1" applyProtection="1">
      <alignment horizontal="center" vertical="center" shrinkToFit="1"/>
      <protection hidden="1"/>
    </xf>
    <xf numFmtId="3" fontId="43" fillId="0" borderId="15" xfId="0" applyNumberFormat="1" applyFont="1" applyBorder="1" applyAlignment="1" applyProtection="1">
      <alignment horizontal="center" vertical="center" shrinkToFit="1"/>
      <protection hidden="1"/>
    </xf>
    <xf numFmtId="3" fontId="43" fillId="0" borderId="61" xfId="0" applyNumberFormat="1" applyFont="1" applyBorder="1" applyAlignment="1" applyProtection="1">
      <alignment horizontal="center" vertical="center" shrinkToFit="1"/>
      <protection hidden="1"/>
    </xf>
    <xf numFmtId="0" fontId="44" fillId="0" borderId="0" xfId="0" applyFont="1" applyAlignment="1">
      <alignment horizontal="left" indent="19"/>
    </xf>
    <xf numFmtId="3" fontId="43" fillId="0" borderId="76" xfId="0" applyNumberFormat="1" applyFont="1" applyBorder="1" applyAlignment="1" applyProtection="1">
      <alignment horizontal="center" vertical="center" shrinkToFit="1"/>
      <protection hidden="1"/>
    </xf>
    <xf numFmtId="3" fontId="43" fillId="0" borderId="80" xfId="0" applyNumberFormat="1" applyFont="1" applyBorder="1" applyAlignment="1" applyProtection="1">
      <alignment horizontal="center" vertical="center" shrinkToFit="1"/>
      <protection hidden="1"/>
    </xf>
    <xf numFmtId="3" fontId="43" fillId="0" borderId="66" xfId="0" applyNumberFormat="1" applyFont="1" applyBorder="1" applyAlignment="1" applyProtection="1">
      <alignment horizontal="center" vertical="center" shrinkToFit="1"/>
      <protection hidden="1"/>
    </xf>
    <xf numFmtId="3" fontId="43" fillId="0" borderId="90" xfId="0" applyNumberFormat="1" applyFont="1" applyBorder="1" applyAlignment="1" applyProtection="1">
      <alignment horizontal="center" vertical="center" shrinkToFit="1"/>
      <protection hidden="1"/>
    </xf>
    <xf numFmtId="3" fontId="43" fillId="0" borderId="31" xfId="0" applyNumberFormat="1" applyFont="1" applyBorder="1" applyAlignment="1" applyProtection="1">
      <alignment horizontal="center" vertical="center" shrinkToFit="1"/>
      <protection hidden="1"/>
    </xf>
    <xf numFmtId="3" fontId="43" fillId="0" borderId="91" xfId="0" applyNumberFormat="1" applyFont="1" applyBorder="1" applyAlignment="1" applyProtection="1">
      <alignment horizontal="center" vertical="center" shrinkToFit="1"/>
      <protection hidden="1"/>
    </xf>
    <xf numFmtId="3" fontId="43" fillId="0" borderId="78" xfId="0" applyNumberFormat="1" applyFont="1" applyBorder="1" applyAlignment="1" applyProtection="1">
      <alignment horizontal="center" vertical="center" shrinkToFit="1"/>
      <protection hidden="1"/>
    </xf>
    <xf numFmtId="0" fontId="41" fillId="0" borderId="0" xfId="0" applyFont="1" applyAlignment="1" applyProtection="1">
      <alignment horizontal="justify"/>
      <protection hidden="1"/>
    </xf>
    <xf numFmtId="0" fontId="67" fillId="0" borderId="0" xfId="0" applyFont="1" applyAlignment="1" applyProtection="1">
      <alignment horizontal="left"/>
      <protection hidden="1"/>
    </xf>
    <xf numFmtId="0" fontId="84" fillId="0" borderId="36" xfId="0" applyFont="1" applyBorder="1" applyAlignment="1" applyProtection="1">
      <alignment vertical="center"/>
      <protection hidden="1"/>
    </xf>
    <xf numFmtId="3" fontId="43" fillId="0" borderId="144" xfId="0" applyNumberFormat="1" applyFont="1" applyBorder="1" applyAlignment="1" applyProtection="1">
      <alignment horizontal="center" vertical="center" shrinkToFit="1"/>
      <protection hidden="1"/>
    </xf>
    <xf numFmtId="3" fontId="43" fillId="0" borderId="92" xfId="0" applyNumberFormat="1" applyFont="1" applyBorder="1" applyAlignment="1" applyProtection="1">
      <alignment horizontal="center" vertical="center" shrinkToFit="1"/>
      <protection hidden="1"/>
    </xf>
    <xf numFmtId="3" fontId="43" fillId="0" borderId="81" xfId="0" applyNumberFormat="1" applyFont="1" applyBorder="1" applyAlignment="1" applyProtection="1">
      <alignment horizontal="center" vertical="center" shrinkToFit="1"/>
      <protection hidden="1"/>
    </xf>
    <xf numFmtId="3" fontId="43" fillId="0" borderId="32" xfId="0" applyNumberFormat="1" applyFont="1" applyBorder="1" applyAlignment="1" applyProtection="1">
      <alignment horizontal="center" vertical="center" shrinkToFit="1"/>
      <protection hidden="1"/>
    </xf>
    <xf numFmtId="3" fontId="43" fillId="0" borderId="29" xfId="0" applyNumberFormat="1" applyFont="1" applyBorder="1" applyAlignment="1" applyProtection="1">
      <alignment horizontal="center" vertical="center" shrinkToFit="1"/>
      <protection hidden="1"/>
    </xf>
    <xf numFmtId="3" fontId="43" fillId="0" borderId="28" xfId="0" applyNumberFormat="1" applyFont="1" applyBorder="1" applyAlignment="1" applyProtection="1">
      <alignment vertical="center" shrinkToFit="1"/>
      <protection hidden="1"/>
    </xf>
    <xf numFmtId="3" fontId="43" fillId="0" borderId="66" xfId="0" applyNumberFormat="1" applyFont="1" applyBorder="1" applyAlignment="1" applyProtection="1">
      <alignment vertical="center" shrinkToFit="1"/>
      <protection hidden="1"/>
    </xf>
    <xf numFmtId="3" fontId="43" fillId="0" borderId="65" xfId="0" applyNumberFormat="1" applyFont="1" applyBorder="1" applyAlignment="1" applyProtection="1">
      <alignment vertical="center" shrinkToFit="1"/>
      <protection hidden="1"/>
    </xf>
    <xf numFmtId="3" fontId="43" fillId="0" borderId="90" xfId="0" applyNumberFormat="1" applyFont="1" applyBorder="1" applyAlignment="1" applyProtection="1">
      <alignment vertical="center" shrinkToFit="1"/>
      <protection hidden="1"/>
    </xf>
    <xf numFmtId="3" fontId="43" fillId="0" borderId="31" xfId="0" applyNumberFormat="1" applyFont="1" applyBorder="1" applyAlignment="1" applyProtection="1">
      <alignment vertical="center" shrinkToFit="1"/>
      <protection hidden="1"/>
    </xf>
    <xf numFmtId="3" fontId="43" fillId="0" borderId="91" xfId="0" applyNumberFormat="1" applyFont="1" applyBorder="1" applyAlignment="1" applyProtection="1">
      <alignment vertical="center" shrinkToFit="1"/>
      <protection hidden="1"/>
    </xf>
    <xf numFmtId="3" fontId="43" fillId="0" borderId="108" xfId="0" applyNumberFormat="1" applyFont="1" applyBorder="1" applyAlignment="1" applyProtection="1">
      <alignment vertical="center" shrinkToFit="1"/>
      <protection hidden="1"/>
    </xf>
    <xf numFmtId="3" fontId="43" fillId="0" borderId="36" xfId="0" applyNumberFormat="1" applyFont="1" applyBorder="1" applyAlignment="1" applyProtection="1">
      <alignment vertical="center" shrinkToFit="1"/>
      <protection hidden="1"/>
    </xf>
    <xf numFmtId="3" fontId="43" fillId="0" borderId="109" xfId="0" applyNumberFormat="1" applyFont="1" applyBorder="1" applyAlignment="1" applyProtection="1">
      <alignment vertical="center" shrinkToFit="1"/>
      <protection hidden="1"/>
    </xf>
    <xf numFmtId="3" fontId="43" fillId="0" borderId="145" xfId="0" applyNumberFormat="1" applyFont="1" applyBorder="1" applyAlignment="1" applyProtection="1">
      <alignment horizontal="center" vertical="center" shrinkToFit="1"/>
      <protection hidden="1"/>
    </xf>
    <xf numFmtId="3" fontId="67" fillId="0" borderId="0" xfId="0" applyNumberFormat="1" applyFont="1" applyAlignment="1" applyProtection="1">
      <alignment horizontal="center" vertical="center" wrapText="1"/>
      <protection hidden="1"/>
    </xf>
    <xf numFmtId="3" fontId="85" fillId="0" borderId="0" xfId="0" applyNumberFormat="1" applyFont="1" applyAlignment="1" applyProtection="1">
      <alignment horizontal="center" vertical="center" wrapText="1"/>
      <protection hidden="1"/>
    </xf>
    <xf numFmtId="0" fontId="83" fillId="0" borderId="0" xfId="0" applyFont="1" applyAlignment="1">
      <alignment wrapText="1"/>
    </xf>
    <xf numFmtId="0" fontId="66" fillId="0" borderId="36" xfId="0" applyFont="1" applyBorder="1" applyAlignment="1" applyProtection="1">
      <alignment vertical="center" wrapText="1"/>
      <protection hidden="1"/>
    </xf>
    <xf numFmtId="0" fontId="66" fillId="0" borderId="0" xfId="0" applyFont="1" applyAlignment="1" applyProtection="1">
      <alignment horizontal="center" wrapText="1"/>
      <protection hidden="1"/>
    </xf>
    <xf numFmtId="0" fontId="28" fillId="0" borderId="0" xfId="0" applyFont="1" applyAlignment="1">
      <alignment horizontal="left" indent="16"/>
    </xf>
    <xf numFmtId="0" fontId="66" fillId="0" borderId="0" xfId="0" applyFont="1" applyAlignment="1">
      <alignment horizontal="left" indent="16"/>
    </xf>
    <xf numFmtId="0" fontId="79" fillId="0" borderId="0" xfId="0" applyFont="1" applyAlignment="1">
      <alignment vertical="center" wrapText="1"/>
    </xf>
    <xf numFmtId="0" fontId="32" fillId="0" borderId="24" xfId="0" applyFont="1" applyBorder="1" applyAlignment="1">
      <alignment horizontal="left" vertical="center" wrapText="1"/>
    </xf>
    <xf numFmtId="3" fontId="43" fillId="0" borderId="44" xfId="0" applyNumberFormat="1" applyFont="1" applyBorder="1" applyAlignment="1" applyProtection="1">
      <alignment horizontal="center" vertical="center" shrinkToFit="1"/>
      <protection hidden="1"/>
    </xf>
    <xf numFmtId="3" fontId="43" fillId="0" borderId="47" xfId="0" applyNumberFormat="1" applyFont="1" applyBorder="1" applyAlignment="1" applyProtection="1">
      <alignment horizontal="center" vertical="center" shrinkToFit="1"/>
      <protection hidden="1"/>
    </xf>
    <xf numFmtId="3" fontId="43" fillId="0" borderId="18" xfId="0" applyNumberFormat="1" applyFont="1" applyBorder="1" applyAlignment="1" applyProtection="1">
      <alignment horizontal="center" vertical="center" shrinkToFit="1"/>
      <protection hidden="1"/>
    </xf>
    <xf numFmtId="3" fontId="43" fillId="0" borderId="74" xfId="0" applyNumberFormat="1" applyFont="1" applyBorder="1" applyAlignment="1" applyProtection="1">
      <alignment horizontal="center" vertical="center" shrinkToFit="1"/>
      <protection hidden="1"/>
    </xf>
    <xf numFmtId="3" fontId="43" fillId="0" borderId="75" xfId="0" applyNumberFormat="1" applyFont="1" applyBorder="1" applyAlignment="1" applyProtection="1">
      <alignment horizontal="center" vertical="center" shrinkToFit="1"/>
      <protection hidden="1"/>
    </xf>
    <xf numFmtId="0" fontId="50" fillId="0" borderId="0" xfId="0" applyFont="1" applyAlignment="1" applyProtection="1">
      <alignment vertical="center"/>
      <protection hidden="1"/>
    </xf>
    <xf numFmtId="0" fontId="66" fillId="0" borderId="0" xfId="0" applyFont="1" applyAlignment="1" applyProtection="1">
      <alignment vertical="center" wrapText="1"/>
      <protection hidden="1"/>
    </xf>
    <xf numFmtId="0" fontId="43" fillId="0" borderId="0" xfId="0" applyFont="1" applyAlignment="1" applyProtection="1">
      <alignment vertical="center"/>
      <protection hidden="1"/>
    </xf>
    <xf numFmtId="0" fontId="54" fillId="0" borderId="0" xfId="0" applyFont="1" applyAlignment="1" applyProtection="1">
      <alignment horizontal="left" vertical="center" wrapText="1" indent="2"/>
      <protection hidden="1"/>
    </xf>
    <xf numFmtId="0" fontId="45" fillId="0" borderId="26" xfId="0" applyFont="1" applyBorder="1" applyAlignment="1" applyProtection="1">
      <alignment vertical="center"/>
      <protection hidden="1"/>
    </xf>
    <xf numFmtId="1" fontId="67" fillId="0" borderId="0" xfId="0" applyNumberFormat="1" applyFont="1" applyAlignment="1">
      <alignment horizontal="center"/>
    </xf>
    <xf numFmtId="0" fontId="41" fillId="0" borderId="0" xfId="0" applyFont="1" applyAlignment="1">
      <alignment vertical="center"/>
    </xf>
    <xf numFmtId="1" fontId="28" fillId="0" borderId="0" xfId="0" applyNumberFormat="1" applyFont="1"/>
    <xf numFmtId="0" fontId="67" fillId="0" borderId="0" xfId="0" applyFont="1" applyAlignment="1">
      <alignment horizontal="center"/>
    </xf>
    <xf numFmtId="1" fontId="67" fillId="0" borderId="0" xfId="0" applyNumberFormat="1" applyFont="1"/>
    <xf numFmtId="0" fontId="67" fillId="0" borderId="0" xfId="0" applyFont="1"/>
    <xf numFmtId="0" fontId="0" fillId="0" borderId="0" xfId="0" applyAlignment="1">
      <alignment horizontal="left"/>
    </xf>
    <xf numFmtId="0" fontId="0" fillId="35" borderId="0" xfId="0" applyFill="1"/>
    <xf numFmtId="0" fontId="0" fillId="36" borderId="0" xfId="0" applyFill="1"/>
    <xf numFmtId="0" fontId="86" fillId="37" borderId="0" xfId="0" applyFont="1" applyFill="1"/>
    <xf numFmtId="0" fontId="87" fillId="0" borderId="0" xfId="0" applyFont="1"/>
    <xf numFmtId="0" fontId="87" fillId="0" borderId="0" xfId="0" applyFont="1" applyAlignment="1">
      <alignment horizontal="left"/>
    </xf>
    <xf numFmtId="49" fontId="33" fillId="39" borderId="26" xfId="0" applyNumberFormat="1" applyFont="1" applyFill="1" applyBorder="1" applyAlignment="1" applyProtection="1">
      <alignment horizontal="left" vertical="center"/>
      <protection locked="0"/>
    </xf>
    <xf numFmtId="0" fontId="33" fillId="39" borderId="26" xfId="0" applyFont="1" applyFill="1" applyBorder="1" applyAlignment="1" applyProtection="1">
      <alignment vertical="center" shrinkToFit="1"/>
      <protection locked="0"/>
    </xf>
    <xf numFmtId="164" fontId="36" fillId="39" borderId="26" xfId="0" applyNumberFormat="1" applyFont="1" applyFill="1" applyBorder="1" applyAlignment="1" applyProtection="1">
      <alignment horizontal="left" vertical="center"/>
      <protection locked="0"/>
    </xf>
    <xf numFmtId="0" fontId="36" fillId="39" borderId="26" xfId="0" applyFont="1" applyFill="1" applyBorder="1" applyAlignment="1" applyProtection="1">
      <alignment vertical="center" shrinkToFit="1"/>
      <protection locked="0"/>
    </xf>
    <xf numFmtId="0" fontId="36" fillId="39" borderId="26" xfId="0" applyFont="1" applyFill="1" applyBorder="1" applyAlignment="1" applyProtection="1">
      <alignment vertical="center"/>
      <protection locked="0"/>
    </xf>
    <xf numFmtId="49" fontId="36" fillId="39" borderId="26" xfId="0" applyNumberFormat="1" applyFont="1" applyFill="1" applyBorder="1" applyAlignment="1" applyProtection="1">
      <alignment vertical="center"/>
      <protection locked="0"/>
    </xf>
    <xf numFmtId="0" fontId="36" fillId="39" borderId="26" xfId="0" applyFont="1" applyFill="1" applyBorder="1" applyAlignment="1" applyProtection="1">
      <alignment horizontal="left" vertical="center"/>
      <protection locked="0"/>
    </xf>
    <xf numFmtId="0" fontId="33" fillId="39" borderId="26" xfId="0" applyFont="1" applyFill="1" applyBorder="1" applyAlignment="1" applyProtection="1">
      <alignment vertical="center" shrinkToFit="1"/>
      <protection locked="0" hidden="1"/>
    </xf>
    <xf numFmtId="49" fontId="36" fillId="39" borderId="26" xfId="0" applyNumberFormat="1" applyFont="1" applyFill="1" applyBorder="1" applyAlignment="1" applyProtection="1">
      <alignment horizontal="left" vertical="center"/>
      <protection locked="0"/>
    </xf>
    <xf numFmtId="3" fontId="43" fillId="39" borderId="45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71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48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69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26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66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50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73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10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0" xfId="0" applyNumberFormat="1" applyFont="1" applyFill="1" applyAlignment="1" applyProtection="1">
      <alignment horizontal="center" vertical="center" shrinkToFit="1"/>
      <protection locked="0"/>
    </xf>
    <xf numFmtId="3" fontId="43" fillId="39" borderId="28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25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51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76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56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78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11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52" xfId="0" applyNumberFormat="1" applyFont="1" applyFill="1" applyBorder="1" applyAlignment="1" applyProtection="1">
      <alignment horizontal="center" vertical="center" shrinkToFit="1"/>
      <protection locked="0"/>
    </xf>
    <xf numFmtId="0" fontId="83" fillId="0" borderId="0" xfId="0" applyFont="1" applyAlignment="1">
      <alignment horizontal="left"/>
    </xf>
    <xf numFmtId="0" fontId="90" fillId="0" borderId="15" xfId="0" applyFont="1" applyBorder="1" applyAlignment="1" applyProtection="1">
      <alignment vertical="center"/>
      <protection hidden="1"/>
    </xf>
    <xf numFmtId="0" fontId="50" fillId="0" borderId="123" xfId="0" quotePrefix="1" applyFont="1" applyBorder="1" applyAlignment="1">
      <alignment horizontal="left" vertical="center" wrapText="1" indent="2"/>
    </xf>
    <xf numFmtId="0" fontId="50" fillId="0" borderId="53" xfId="0" quotePrefix="1" applyFont="1" applyBorder="1" applyAlignment="1">
      <alignment horizontal="left" vertical="center" wrapText="1" indent="2"/>
    </xf>
    <xf numFmtId="0" fontId="36" fillId="0" borderId="38" xfId="0" applyFont="1" applyBorder="1" applyAlignment="1">
      <alignment horizontal="left" vertical="center" wrapText="1" indent="2"/>
    </xf>
    <xf numFmtId="0" fontId="36" fillId="0" borderId="31" xfId="0" applyFont="1" applyBorder="1" applyAlignment="1">
      <alignment horizontal="left" vertical="center" wrapText="1" indent="2"/>
    </xf>
    <xf numFmtId="0" fontId="36" fillId="0" borderId="28" xfId="0" applyFont="1" applyBorder="1" applyAlignment="1">
      <alignment horizontal="left" vertical="center" wrapText="1" indent="2"/>
    </xf>
    <xf numFmtId="0" fontId="36" fillId="0" borderId="52" xfId="0" applyFont="1" applyBorder="1" applyAlignment="1">
      <alignment horizontal="left" vertical="center" wrapText="1" indent="2"/>
    </xf>
    <xf numFmtId="0" fontId="50" fillId="0" borderId="31" xfId="0" applyFont="1" applyBorder="1" applyAlignment="1">
      <alignment horizontal="left" vertical="center" wrapText="1" indent="2"/>
    </xf>
    <xf numFmtId="0" fontId="50" fillId="0" borderId="28" xfId="0" applyFont="1" applyBorder="1" applyAlignment="1">
      <alignment horizontal="left" vertical="center" wrapText="1" indent="2"/>
    </xf>
    <xf numFmtId="3" fontId="43" fillId="39" borderId="57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97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81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30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27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82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95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96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93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94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11" xfId="0" applyFont="1" applyBorder="1" applyAlignment="1">
      <alignment horizontal="left" vertical="center" wrapText="1" indent="2"/>
    </xf>
    <xf numFmtId="0" fontId="39" fillId="0" borderId="28" xfId="0" applyFont="1" applyBorder="1" applyAlignment="1">
      <alignment horizontal="left" vertical="center" wrapText="1" indent="2"/>
    </xf>
    <xf numFmtId="0" fontId="39" fillId="0" borderId="52" xfId="0" applyFont="1" applyBorder="1" applyAlignment="1">
      <alignment horizontal="left" vertical="center" wrapText="1" indent="2"/>
    </xf>
    <xf numFmtId="3" fontId="43" fillId="39" borderId="64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49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67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17" xfId="0" applyNumberFormat="1" applyFont="1" applyFill="1" applyBorder="1" applyAlignment="1" applyProtection="1">
      <alignment horizontal="center" vertical="center" shrinkToFit="1"/>
      <protection locked="0"/>
    </xf>
    <xf numFmtId="3" fontId="43" fillId="39" borderId="15" xfId="0" applyNumberFormat="1" applyFont="1" applyFill="1" applyBorder="1" applyAlignment="1" applyProtection="1">
      <alignment horizontal="center" vertical="center" shrinkToFit="1"/>
      <protection locked="0"/>
    </xf>
    <xf numFmtId="0" fontId="50" fillId="0" borderId="0" xfId="0" applyFont="1" applyAlignment="1">
      <alignment horizontal="left" vertical="center" wrapText="1" indent="1"/>
    </xf>
    <xf numFmtId="0" fontId="50" fillId="0" borderId="28" xfId="0" applyFont="1" applyBorder="1" applyAlignment="1">
      <alignment horizontal="left" vertical="center" wrapText="1" indent="1"/>
    </xf>
    <xf numFmtId="0" fontId="50" fillId="0" borderId="52" xfId="0" applyFont="1" applyBorder="1" applyAlignment="1">
      <alignment horizontal="left" vertical="center" wrapText="1" indent="1"/>
    </xf>
    <xf numFmtId="0" fontId="39" fillId="0" borderId="15" xfId="0" applyFont="1" applyBorder="1" applyAlignment="1">
      <alignment horizontal="left" vertical="center" wrapText="1" indent="2"/>
    </xf>
    <xf numFmtId="3" fontId="43" fillId="0" borderId="63" xfId="0" applyNumberFormat="1" applyFont="1" applyBorder="1" applyAlignment="1" applyProtection="1">
      <alignment horizontal="center" vertical="center" wrapText="1"/>
      <protection hidden="1"/>
    </xf>
    <xf numFmtId="3" fontId="43" fillId="0" borderId="81" xfId="0" applyNumberFormat="1" applyFont="1" applyBorder="1" applyAlignment="1" applyProtection="1">
      <alignment horizontal="center" vertical="center" wrapText="1"/>
      <protection hidden="1"/>
    </xf>
    <xf numFmtId="3" fontId="43" fillId="0" borderId="31" xfId="0" applyNumberFormat="1" applyFont="1" applyBorder="1" applyAlignment="1" applyProtection="1">
      <alignment horizontal="center" vertical="center" wrapText="1"/>
      <protection hidden="1"/>
    </xf>
    <xf numFmtId="3" fontId="43" fillId="0" borderId="90" xfId="0" applyNumberFormat="1" applyFont="1" applyBorder="1" applyAlignment="1" applyProtection="1">
      <alignment horizontal="center" vertical="center" wrapText="1"/>
      <protection hidden="1"/>
    </xf>
    <xf numFmtId="0" fontId="28" fillId="0" borderId="17" xfId="0" applyFont="1" applyBorder="1"/>
    <xf numFmtId="0" fontId="67" fillId="0" borderId="17" xfId="0" applyFont="1" applyBorder="1" applyAlignment="1">
      <alignment horizontal="left"/>
    </xf>
    <xf numFmtId="0" fontId="37" fillId="0" borderId="31" xfId="0" applyFont="1" applyBorder="1" applyAlignment="1">
      <alignment horizontal="left" vertical="center" wrapText="1" indent="3"/>
    </xf>
    <xf numFmtId="0" fontId="38" fillId="0" borderId="175" xfId="0" applyFont="1" applyBorder="1" applyAlignment="1">
      <alignment horizontal="left" vertical="center"/>
    </xf>
    <xf numFmtId="3" fontId="43" fillId="39" borderId="26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66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81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91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28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31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20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22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17" xfId="0" applyNumberFormat="1" applyFont="1" applyFill="1" applyBorder="1" applyAlignment="1" applyProtection="1">
      <alignment horizontal="center" vertical="center" wrapText="1"/>
      <protection locked="0"/>
    </xf>
    <xf numFmtId="0" fontId="28" fillId="39" borderId="26" xfId="0" applyFont="1" applyFill="1" applyBorder="1" applyAlignment="1" applyProtection="1">
      <alignment horizontal="center" vertical="center"/>
      <protection locked="0"/>
    </xf>
    <xf numFmtId="3" fontId="43" fillId="39" borderId="86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47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27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52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8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1" xfId="0" applyFont="1" applyBorder="1" applyAlignment="1">
      <alignment horizontal="center" vertical="center" wrapText="1"/>
    </xf>
    <xf numFmtId="0" fontId="32" fillId="0" borderId="162" xfId="0" applyFont="1" applyBorder="1" applyAlignment="1">
      <alignment horizontal="center" vertical="center" wrapText="1"/>
    </xf>
    <xf numFmtId="0" fontId="32" fillId="0" borderId="149" xfId="0" applyFont="1" applyBorder="1" applyAlignment="1">
      <alignment horizontal="center" vertical="center" wrapText="1"/>
    </xf>
    <xf numFmtId="0" fontId="50" fillId="0" borderId="41" xfId="0" applyFont="1" applyBorder="1" applyAlignment="1" applyProtection="1">
      <alignment horizontal="center" vertical="center" wrapText="1"/>
      <protection hidden="1"/>
    </xf>
    <xf numFmtId="0" fontId="50" fillId="0" borderId="15" xfId="0" applyFont="1" applyBorder="1" applyAlignment="1" applyProtection="1">
      <alignment horizontal="center" vertical="center" wrapText="1"/>
      <protection hidden="1"/>
    </xf>
    <xf numFmtId="0" fontId="38" fillId="0" borderId="10" xfId="0" applyFont="1" applyBorder="1" applyAlignment="1" applyProtection="1">
      <alignment horizontal="left" vertical="center" wrapText="1" indent="2"/>
      <protection hidden="1"/>
    </xf>
    <xf numFmtId="0" fontId="50" fillId="0" borderId="52" xfId="0" applyFont="1" applyBorder="1" applyAlignment="1" applyProtection="1">
      <alignment horizontal="center" vertical="center" wrapText="1"/>
      <protection hidden="1"/>
    </xf>
    <xf numFmtId="0" fontId="41" fillId="0" borderId="176" xfId="0" applyFont="1" applyBorder="1" applyAlignment="1">
      <alignment horizontal="center" vertical="center" wrapText="1"/>
    </xf>
    <xf numFmtId="0" fontId="41" fillId="0" borderId="177" xfId="0" applyFont="1" applyBorder="1" applyAlignment="1">
      <alignment horizontal="center" vertical="center" wrapText="1"/>
    </xf>
    <xf numFmtId="0" fontId="41" fillId="0" borderId="178" xfId="0" applyFont="1" applyBorder="1" applyAlignment="1">
      <alignment horizontal="center" vertical="center" wrapText="1"/>
    </xf>
    <xf numFmtId="3" fontId="43" fillId="39" borderId="87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68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84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49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25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69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127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120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128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98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30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34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135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135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36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89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56" xfId="0" applyNumberFormat="1" applyFont="1" applyFill="1" applyBorder="1" applyAlignment="1" applyProtection="1">
      <alignment horizontal="center" vertical="center" wrapText="1"/>
      <protection locked="0" hidden="1"/>
    </xf>
    <xf numFmtId="3" fontId="43" fillId="39" borderId="56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26" xfId="0" applyFont="1" applyBorder="1" applyAlignment="1">
      <alignment horizontal="center" vertical="center" wrapText="1"/>
    </xf>
    <xf numFmtId="0" fontId="38" fillId="0" borderId="126" xfId="0" applyFont="1" applyBorder="1" applyAlignment="1" applyProtection="1">
      <alignment horizontal="center" vertical="center" wrapText="1"/>
      <protection hidden="1"/>
    </xf>
    <xf numFmtId="0" fontId="90" fillId="0" borderId="0" xfId="0" applyFont="1" applyAlignment="1" applyProtection="1">
      <alignment vertical="center"/>
      <protection hidden="1"/>
    </xf>
    <xf numFmtId="0" fontId="50" fillId="39" borderId="26" xfId="0" applyFont="1" applyFill="1" applyBorder="1" applyAlignment="1" applyProtection="1">
      <alignment horizontal="center" vertical="center"/>
      <protection locked="0"/>
    </xf>
    <xf numFmtId="0" fontId="43" fillId="39" borderId="26" xfId="0" applyFont="1" applyFill="1" applyBorder="1" applyAlignment="1" applyProtection="1">
      <alignment horizontal="center" vertical="center"/>
      <protection locked="0"/>
    </xf>
    <xf numFmtId="0" fontId="50" fillId="39" borderId="108" xfId="0" applyFont="1" applyFill="1" applyBorder="1" applyAlignment="1" applyProtection="1">
      <alignment horizontal="center" vertical="center" wrapText="1"/>
      <protection locked="0"/>
    </xf>
    <xf numFmtId="0" fontId="50" fillId="39" borderId="131" xfId="0" applyFont="1" applyFill="1" applyBorder="1" applyAlignment="1" applyProtection="1">
      <alignment horizontal="center" vertical="center" wrapText="1"/>
      <protection locked="0"/>
    </xf>
    <xf numFmtId="0" fontId="50" fillId="39" borderId="35" xfId="0" applyFont="1" applyFill="1" applyBorder="1" applyAlignment="1" applyProtection="1">
      <alignment horizontal="center" vertical="center" wrapText="1"/>
      <protection locked="0"/>
    </xf>
    <xf numFmtId="0" fontId="50" fillId="39" borderId="26" xfId="0" applyFont="1" applyFill="1" applyBorder="1" applyAlignment="1" applyProtection="1">
      <alignment horizontal="center" vertical="center" wrapText="1"/>
      <protection locked="0"/>
    </xf>
    <xf numFmtId="0" fontId="50" fillId="39" borderId="27" xfId="0" applyFont="1" applyFill="1" applyBorder="1" applyAlignment="1" applyProtection="1">
      <alignment horizontal="center" vertical="center" wrapText="1"/>
      <protection locked="0"/>
    </xf>
    <xf numFmtId="0" fontId="50" fillId="39" borderId="49" xfId="0" applyFont="1" applyFill="1" applyBorder="1" applyAlignment="1" applyProtection="1">
      <alignment horizontal="center" vertical="center" wrapText="1"/>
      <protection locked="0"/>
    </xf>
    <xf numFmtId="0" fontId="50" fillId="39" borderId="125" xfId="0" applyFont="1" applyFill="1" applyBorder="1" applyAlignment="1" applyProtection="1">
      <alignment horizontal="center" vertical="center" wrapText="1"/>
      <protection locked="0"/>
    </xf>
    <xf numFmtId="0" fontId="50" fillId="39" borderId="148" xfId="0" applyFont="1" applyFill="1" applyBorder="1" applyAlignment="1" applyProtection="1">
      <alignment horizontal="center" vertical="center" wrapText="1"/>
      <protection locked="0"/>
    </xf>
    <xf numFmtId="0" fontId="43" fillId="39" borderId="87" xfId="0" applyFont="1" applyFill="1" applyBorder="1" applyAlignment="1" applyProtection="1">
      <alignment horizontal="center" vertical="center"/>
      <protection locked="0"/>
    </xf>
    <xf numFmtId="0" fontId="43" fillId="39" borderId="28" xfId="0" applyFont="1" applyFill="1" applyBorder="1" applyAlignment="1" applyProtection="1">
      <alignment horizontal="center" vertical="center"/>
      <protection locked="0"/>
    </xf>
    <xf numFmtId="0" fontId="43" fillId="39" borderId="89" xfId="0" applyFont="1" applyFill="1" applyBorder="1" applyAlignment="1" applyProtection="1">
      <alignment horizontal="center" vertical="center"/>
      <protection locked="0"/>
    </xf>
    <xf numFmtId="0" fontId="43" fillId="39" borderId="56" xfId="0" applyFont="1" applyFill="1" applyBorder="1" applyAlignment="1" applyProtection="1">
      <alignment horizontal="center" vertical="center"/>
      <protection locked="0"/>
    </xf>
    <xf numFmtId="0" fontId="43" fillId="39" borderId="52" xfId="0" applyFont="1" applyFill="1" applyBorder="1" applyAlignment="1" applyProtection="1">
      <alignment horizontal="center" vertical="center"/>
      <protection locked="0"/>
    </xf>
    <xf numFmtId="0" fontId="43" fillId="39" borderId="130" xfId="0" applyFont="1" applyFill="1" applyBorder="1" applyAlignment="1" applyProtection="1">
      <alignment horizontal="center" vertical="center"/>
      <protection locked="0"/>
    </xf>
    <xf numFmtId="0" fontId="43" fillId="39" borderId="131" xfId="0" applyFont="1" applyFill="1" applyBorder="1" applyAlignment="1" applyProtection="1">
      <alignment horizontal="center" vertical="center"/>
      <protection locked="0"/>
    </xf>
    <xf numFmtId="0" fontId="43" fillId="39" borderId="36" xfId="0" applyFont="1" applyFill="1" applyBorder="1" applyAlignment="1" applyProtection="1">
      <alignment horizontal="center" vertical="center"/>
      <protection locked="0"/>
    </xf>
    <xf numFmtId="3" fontId="68" fillId="39" borderId="48" xfId="0" applyNumberFormat="1" applyFont="1" applyFill="1" applyBorder="1" applyAlignment="1" applyProtection="1">
      <alignment horizontal="center" vertical="center" wrapText="1"/>
      <protection locked="0"/>
    </xf>
    <xf numFmtId="3" fontId="68" fillId="39" borderId="69" xfId="0" applyNumberFormat="1" applyFont="1" applyFill="1" applyBorder="1" applyAlignment="1" applyProtection="1">
      <alignment horizontal="center" vertical="center" wrapText="1"/>
      <protection locked="0"/>
    </xf>
    <xf numFmtId="3" fontId="68" fillId="39" borderId="26" xfId="0" applyNumberFormat="1" applyFont="1" applyFill="1" applyBorder="1" applyAlignment="1" applyProtection="1">
      <alignment horizontal="center" vertical="center" wrapText="1"/>
      <protection locked="0"/>
    </xf>
    <xf numFmtId="3" fontId="68" fillId="39" borderId="66" xfId="0" applyNumberFormat="1" applyFont="1" applyFill="1" applyBorder="1" applyAlignment="1" applyProtection="1">
      <alignment horizontal="center" vertical="center" wrapText="1"/>
      <protection locked="0"/>
    </xf>
    <xf numFmtId="3" fontId="68" fillId="39" borderId="56" xfId="0" applyNumberFormat="1" applyFont="1" applyFill="1" applyBorder="1" applyAlignment="1" applyProtection="1">
      <alignment horizontal="center" vertical="center" wrapText="1"/>
      <protection locked="0"/>
    </xf>
    <xf numFmtId="3" fontId="68" fillId="39" borderId="78" xfId="0" applyNumberFormat="1" applyFont="1" applyFill="1" applyBorder="1" applyAlignment="1" applyProtection="1">
      <alignment horizontal="center" vertical="center" wrapText="1"/>
      <protection locked="0"/>
    </xf>
    <xf numFmtId="3" fontId="68" fillId="39" borderId="27" xfId="0" applyNumberFormat="1" applyFont="1" applyFill="1" applyBorder="1" applyAlignment="1" applyProtection="1">
      <alignment horizontal="center" vertical="center" wrapText="1"/>
      <protection locked="0"/>
    </xf>
    <xf numFmtId="3" fontId="68" fillId="39" borderId="82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28" xfId="0" applyFont="1" applyBorder="1" applyAlignment="1">
      <alignment horizontal="left" vertical="center" wrapText="1"/>
    </xf>
    <xf numFmtId="0" fontId="43" fillId="0" borderId="31" xfId="0" applyFont="1" applyBorder="1" applyAlignment="1">
      <alignment vertical="center" wrapText="1"/>
    </xf>
    <xf numFmtId="0" fontId="43" fillId="39" borderId="66" xfId="0" applyFont="1" applyFill="1" applyBorder="1" applyAlignment="1" applyProtection="1">
      <alignment horizontal="left" vertical="center" shrinkToFit="1"/>
      <protection locked="0"/>
    </xf>
    <xf numFmtId="0" fontId="43" fillId="39" borderId="28" xfId="0" applyFont="1" applyFill="1" applyBorder="1" applyAlignment="1" applyProtection="1">
      <alignment horizontal="left" vertical="center" shrinkToFit="1"/>
      <protection locked="0"/>
    </xf>
    <xf numFmtId="0" fontId="43" fillId="39" borderId="52" xfId="0" applyFont="1" applyFill="1" applyBorder="1" applyAlignment="1" applyProtection="1">
      <alignment horizontal="left" vertical="center" shrinkToFit="1"/>
      <protection locked="0"/>
    </xf>
    <xf numFmtId="0" fontId="28" fillId="0" borderId="28" xfId="0" applyFont="1" applyBorder="1" applyAlignment="1">
      <alignment horizontal="left" vertical="center" indent="1"/>
    </xf>
    <xf numFmtId="0" fontId="28" fillId="0" borderId="52" xfId="0" applyFont="1" applyBorder="1" applyAlignment="1">
      <alignment horizontal="left" vertical="center" indent="1"/>
    </xf>
    <xf numFmtId="0" fontId="32" fillId="0" borderId="23" xfId="0" applyFont="1" applyBorder="1" applyAlignment="1">
      <alignment horizontal="left" vertical="center" wrapText="1"/>
    </xf>
    <xf numFmtId="0" fontId="41" fillId="39" borderId="31" xfId="0" applyFont="1" applyFill="1" applyBorder="1" applyAlignment="1" applyProtection="1">
      <alignment horizontal="left" vertical="center" wrapText="1" indent="1"/>
      <protection locked="0"/>
    </xf>
    <xf numFmtId="0" fontId="43" fillId="39" borderId="48" xfId="0" applyFont="1" applyFill="1" applyBorder="1" applyAlignment="1" applyProtection="1">
      <alignment horizontal="center" vertical="center" wrapText="1"/>
      <protection locked="0"/>
    </xf>
    <xf numFmtId="0" fontId="43" fillId="39" borderId="0" xfId="0" applyFont="1" applyFill="1" applyAlignment="1" applyProtection="1">
      <alignment horizontal="center" vertical="center" wrapText="1"/>
      <protection locked="0"/>
    </xf>
    <xf numFmtId="0" fontId="43" fillId="39" borderId="26" xfId="0" applyFont="1" applyFill="1" applyBorder="1" applyAlignment="1" applyProtection="1">
      <alignment horizontal="center" vertical="center" wrapText="1"/>
      <protection locked="0"/>
    </xf>
    <xf numFmtId="0" fontId="43" fillId="39" borderId="28" xfId="0" applyFont="1" applyFill="1" applyBorder="1" applyAlignment="1" applyProtection="1">
      <alignment horizontal="center" vertical="center" wrapText="1"/>
      <protection locked="0"/>
    </xf>
    <xf numFmtId="0" fontId="43" fillId="39" borderId="81" xfId="0" applyFont="1" applyFill="1" applyBorder="1" applyAlignment="1" applyProtection="1">
      <alignment horizontal="center" vertical="center" wrapText="1"/>
      <protection locked="0"/>
    </xf>
    <xf numFmtId="0" fontId="43" fillId="39" borderId="31" xfId="0" applyFont="1" applyFill="1" applyBorder="1" applyAlignment="1" applyProtection="1">
      <alignment horizontal="center" vertical="center" wrapText="1"/>
      <protection locked="0"/>
    </xf>
    <xf numFmtId="3" fontId="43" fillId="0" borderId="70" xfId="0" applyNumberFormat="1" applyFont="1" applyBorder="1" applyAlignment="1" applyProtection="1">
      <alignment horizontal="center" vertical="center" wrapText="1"/>
      <protection hidden="1"/>
    </xf>
    <xf numFmtId="3" fontId="43" fillId="39" borderId="45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71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0" xfId="0" applyNumberFormat="1" applyFont="1" applyFill="1" applyBorder="1" applyAlignment="1" applyProtection="1">
      <alignment horizontal="center" vertical="center" wrapText="1"/>
      <protection locked="0"/>
    </xf>
    <xf numFmtId="3" fontId="43" fillId="0" borderId="79" xfId="0" applyNumberFormat="1" applyFont="1" applyBorder="1" applyAlignment="1" applyProtection="1">
      <alignment horizontal="center" vertical="center" wrapText="1"/>
      <protection hidden="1"/>
    </xf>
    <xf numFmtId="3" fontId="43" fillId="0" borderId="51" xfId="0" applyNumberFormat="1" applyFont="1" applyBorder="1" applyAlignment="1" applyProtection="1">
      <alignment horizontal="center" vertical="center" wrapText="1"/>
      <protection hidden="1"/>
    </xf>
    <xf numFmtId="3" fontId="43" fillId="0" borderId="11" xfId="0" applyNumberFormat="1" applyFont="1" applyBorder="1" applyAlignment="1" applyProtection="1">
      <alignment horizontal="center" vertical="center" wrapText="1"/>
      <protection hidden="1"/>
    </xf>
    <xf numFmtId="3" fontId="43" fillId="39" borderId="48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69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0" xfId="0" applyNumberFormat="1" applyFont="1" applyFill="1" applyAlignment="1" applyProtection="1">
      <alignment horizontal="center" vertical="center" wrapText="1"/>
      <protection locked="0"/>
    </xf>
    <xf numFmtId="0" fontId="50" fillId="0" borderId="179" xfId="0" quotePrefix="1" applyFont="1" applyBorder="1" applyAlignment="1">
      <alignment horizontal="left" vertical="center" wrapText="1" indent="2"/>
    </xf>
    <xf numFmtId="3" fontId="43" fillId="0" borderId="180" xfId="0" applyNumberFormat="1" applyFont="1" applyBorder="1" applyAlignment="1" applyProtection="1">
      <alignment horizontal="center" vertical="center" wrapText="1"/>
      <protection hidden="1"/>
    </xf>
    <xf numFmtId="3" fontId="43" fillId="0" borderId="181" xfId="0" applyNumberFormat="1" applyFont="1" applyBorder="1" applyAlignment="1" applyProtection="1">
      <alignment horizontal="center" vertical="center" wrapText="1"/>
      <protection hidden="1"/>
    </xf>
    <xf numFmtId="3" fontId="43" fillId="0" borderId="182" xfId="0" applyNumberFormat="1" applyFont="1" applyBorder="1" applyAlignment="1" applyProtection="1">
      <alignment horizontal="center" vertical="center" wrapText="1"/>
      <protection hidden="1"/>
    </xf>
    <xf numFmtId="3" fontId="43" fillId="0" borderId="183" xfId="0" applyNumberFormat="1" applyFont="1" applyBorder="1" applyAlignment="1" applyProtection="1">
      <alignment horizontal="center" vertical="center" wrapText="1"/>
      <protection hidden="1"/>
    </xf>
    <xf numFmtId="3" fontId="43" fillId="39" borderId="181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84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82" xfId="0" applyNumberFormat="1" applyFont="1" applyFill="1" applyBorder="1" applyAlignment="1" applyProtection="1">
      <alignment horizontal="center" vertical="center" wrapText="1"/>
      <protection locked="0"/>
    </xf>
    <xf numFmtId="3" fontId="43" fillId="0" borderId="44" xfId="0" applyNumberFormat="1" applyFont="1" applyBorder="1" applyAlignment="1" applyProtection="1">
      <alignment horizontal="center" vertical="center" wrapText="1"/>
      <protection hidden="1"/>
    </xf>
    <xf numFmtId="3" fontId="43" fillId="0" borderId="47" xfId="0" applyNumberFormat="1" applyFont="1" applyBorder="1" applyAlignment="1" applyProtection="1">
      <alignment horizontal="center" vertical="center" wrapText="1"/>
      <protection hidden="1"/>
    </xf>
    <xf numFmtId="3" fontId="43" fillId="0" borderId="18" xfId="0" applyNumberFormat="1" applyFont="1" applyBorder="1" applyAlignment="1" applyProtection="1">
      <alignment horizontal="center" vertical="center" wrapText="1"/>
      <protection hidden="1"/>
    </xf>
    <xf numFmtId="3" fontId="43" fillId="0" borderId="74" xfId="0" applyNumberFormat="1" applyFont="1" applyBorder="1" applyAlignment="1" applyProtection="1">
      <alignment horizontal="center" vertical="center" wrapText="1"/>
      <protection hidden="1"/>
    </xf>
    <xf numFmtId="3" fontId="43" fillId="0" borderId="75" xfId="0" applyNumberFormat="1" applyFont="1" applyBorder="1" applyAlignment="1" applyProtection="1">
      <alignment horizontal="center" vertical="center" wrapText="1"/>
      <protection hidden="1"/>
    </xf>
    <xf numFmtId="0" fontId="50" fillId="0" borderId="40" xfId="0" quotePrefix="1" applyFont="1" applyBorder="1" applyAlignment="1">
      <alignment horizontal="left" vertical="center" wrapText="1" indent="2"/>
    </xf>
    <xf numFmtId="3" fontId="43" fillId="0" borderId="36" xfId="0" applyNumberFormat="1" applyFont="1" applyBorder="1" applyAlignment="1" applyProtection="1">
      <alignment horizontal="center" vertical="center" wrapText="1"/>
      <protection hidden="1"/>
    </xf>
    <xf numFmtId="3" fontId="43" fillId="39" borderId="131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109" xfId="0" applyNumberFormat="1" applyFont="1" applyFill="1" applyBorder="1" applyAlignment="1" applyProtection="1">
      <alignment horizontal="center" vertical="center" wrapText="1"/>
      <protection locked="0"/>
    </xf>
    <xf numFmtId="3" fontId="43" fillId="39" borderId="36" xfId="0" applyNumberFormat="1" applyFont="1" applyFill="1" applyBorder="1" applyAlignment="1" applyProtection="1">
      <alignment horizontal="center" vertical="center" wrapText="1"/>
      <protection locked="0"/>
    </xf>
    <xf numFmtId="3" fontId="43" fillId="0" borderId="56" xfId="0" applyNumberFormat="1" applyFont="1" applyBorder="1" applyAlignment="1" applyProtection="1">
      <alignment horizontal="center" vertical="center" wrapText="1"/>
      <protection hidden="1"/>
    </xf>
    <xf numFmtId="3" fontId="43" fillId="0" borderId="52" xfId="0" applyNumberFormat="1" applyFont="1" applyBorder="1" applyAlignment="1" applyProtection="1">
      <alignment horizontal="center" vertical="center" wrapText="1"/>
      <protection hidden="1"/>
    </xf>
    <xf numFmtId="3" fontId="43" fillId="0" borderId="77" xfId="0" applyNumberFormat="1" applyFont="1" applyBorder="1" applyAlignment="1" applyProtection="1">
      <alignment horizontal="center" vertical="center" wrapText="1"/>
      <protection hidden="1"/>
    </xf>
    <xf numFmtId="3" fontId="43" fillId="39" borderId="78" xfId="0" applyNumberFormat="1" applyFont="1" applyFill="1" applyBorder="1" applyAlignment="1" applyProtection="1">
      <alignment horizontal="center" vertical="center" wrapText="1"/>
      <protection locked="0"/>
    </xf>
    <xf numFmtId="0" fontId="93" fillId="0" borderId="0" xfId="0" applyFont="1" applyAlignment="1" applyProtection="1">
      <alignment vertical="center"/>
      <protection hidden="1"/>
    </xf>
    <xf numFmtId="3" fontId="43" fillId="0" borderId="111" xfId="0" applyNumberFormat="1" applyFont="1" applyBorder="1" applyAlignment="1" applyProtection="1">
      <alignment horizontal="center" vertical="center" wrapText="1"/>
      <protection hidden="1"/>
    </xf>
    <xf numFmtId="3" fontId="43" fillId="0" borderId="112" xfId="0" applyNumberFormat="1" applyFont="1" applyBorder="1" applyAlignment="1" applyProtection="1">
      <alignment horizontal="center" vertical="center" wrapText="1"/>
      <protection hidden="1"/>
    </xf>
    <xf numFmtId="3" fontId="43" fillId="0" borderId="110" xfId="0" applyNumberFormat="1" applyFont="1" applyBorder="1" applyAlignment="1" applyProtection="1">
      <alignment horizontal="center" vertical="center" wrapText="1"/>
      <protection hidden="1"/>
    </xf>
    <xf numFmtId="3" fontId="43" fillId="0" borderId="113" xfId="0" applyNumberFormat="1" applyFont="1" applyBorder="1" applyAlignment="1" applyProtection="1">
      <alignment horizontal="center" vertical="center" wrapText="1"/>
      <protection hidden="1"/>
    </xf>
    <xf numFmtId="3" fontId="43" fillId="0" borderId="114" xfId="0" applyNumberFormat="1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 applyProtection="1">
      <protection hidden="1"/>
    </xf>
    <xf numFmtId="0" fontId="51" fillId="0" borderId="0" xfId="0" applyFont="1" applyAlignment="1" applyProtection="1">
      <alignment horizontal="left" indent="2"/>
      <protection hidden="1"/>
    </xf>
    <xf numFmtId="0" fontId="55" fillId="0" borderId="0" xfId="0" applyFont="1" applyAlignment="1" applyProtection="1">
      <alignment horizontal="left" wrapText="1" indent="2"/>
      <protection hidden="1"/>
    </xf>
    <xf numFmtId="0" fontId="50" fillId="0" borderId="0" xfId="0" applyFont="1" applyAlignment="1" applyProtection="1">
      <alignment vertical="center" wrapText="1"/>
      <protection hidden="1"/>
    </xf>
    <xf numFmtId="16" fontId="40" fillId="0" borderId="0" xfId="0" applyNumberFormat="1" applyFont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left" vertical="center" wrapText="1" indent="4"/>
      <protection hidden="1"/>
    </xf>
    <xf numFmtId="0" fontId="53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50" fillId="0" borderId="0" xfId="0" applyFont="1" applyAlignment="1" applyProtection="1">
      <alignment horizontal="left" vertical="center" wrapText="1"/>
      <protection hidden="1"/>
    </xf>
    <xf numFmtId="0" fontId="77" fillId="0" borderId="0" xfId="0" applyFont="1" applyAlignment="1" applyProtection="1">
      <alignment horizontal="center" vertical="center"/>
      <protection hidden="1"/>
    </xf>
    <xf numFmtId="0" fontId="43" fillId="0" borderId="36" xfId="0" applyFont="1" applyBorder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left" vertical="center"/>
      <protection hidden="1"/>
    </xf>
    <xf numFmtId="0" fontId="77" fillId="0" borderId="0" xfId="0" applyFont="1" applyAlignment="1" applyProtection="1">
      <alignment horizontal="center"/>
      <protection hidden="1"/>
    </xf>
    <xf numFmtId="0" fontId="77" fillId="0" borderId="0" xfId="0" applyFont="1" applyAlignment="1" applyProtection="1">
      <alignment horizontal="right" indent="1"/>
      <protection hidden="1"/>
    </xf>
    <xf numFmtId="0" fontId="43" fillId="0" borderId="26" xfId="0" applyFont="1" applyBorder="1" applyAlignment="1" applyProtection="1">
      <alignment horizontal="center" vertical="center" wrapText="1"/>
      <protection hidden="1"/>
    </xf>
    <xf numFmtId="0" fontId="43" fillId="0" borderId="27" xfId="0" applyFont="1" applyBorder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left"/>
      <protection hidden="1"/>
    </xf>
    <xf numFmtId="0" fontId="32" fillId="0" borderId="0" xfId="0" applyFont="1" applyProtection="1">
      <protection hidden="1"/>
    </xf>
    <xf numFmtId="0" fontId="39" fillId="0" borderId="0" xfId="0" applyFont="1" applyAlignment="1" applyProtection="1">
      <alignment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1" fillId="0" borderId="36" xfId="0" applyFont="1" applyBorder="1" applyAlignment="1" applyProtection="1">
      <alignment horizontal="center" vertical="center" wrapText="1"/>
      <protection hidden="1"/>
    </xf>
    <xf numFmtId="0" fontId="88" fillId="38" borderId="81" xfId="0" applyFont="1" applyFill="1" applyBorder="1" applyAlignment="1" applyProtection="1">
      <alignment horizontal="center" vertical="center" wrapText="1" shrinkToFit="1"/>
      <protection hidden="1"/>
    </xf>
    <xf numFmtId="0" fontId="88" fillId="38" borderId="131" xfId="0" applyFont="1" applyFill="1" applyBorder="1" applyAlignment="1" applyProtection="1">
      <alignment horizontal="center" vertical="center" wrapText="1" shrinkToFit="1"/>
      <protection hidden="1"/>
    </xf>
    <xf numFmtId="0" fontId="42" fillId="0" borderId="30" xfId="0" applyFont="1" applyBorder="1" applyAlignment="1" applyProtection="1">
      <alignment horizontal="left" vertical="center" wrapText="1"/>
      <protection hidden="1"/>
    </xf>
    <xf numFmtId="0" fontId="42" fillId="0" borderId="31" xfId="0" applyFont="1" applyBorder="1" applyAlignment="1" applyProtection="1">
      <alignment horizontal="left" vertical="center" wrapText="1"/>
      <protection hidden="1"/>
    </xf>
    <xf numFmtId="0" fontId="42" fillId="0" borderId="32" xfId="0" applyFont="1" applyBorder="1" applyAlignment="1" applyProtection="1">
      <alignment horizontal="left" vertical="center" wrapText="1"/>
      <protection hidden="1"/>
    </xf>
    <xf numFmtId="0" fontId="42" fillId="0" borderId="33" xfId="0" applyFont="1" applyBorder="1" applyAlignment="1" applyProtection="1">
      <alignment horizontal="left" vertical="center" wrapText="1"/>
      <protection hidden="1"/>
    </xf>
    <xf numFmtId="0" fontId="42" fillId="0" borderId="0" xfId="0" applyFont="1" applyAlignment="1" applyProtection="1">
      <alignment horizontal="left" vertical="center" wrapText="1"/>
      <protection hidden="1"/>
    </xf>
    <xf numFmtId="0" fontId="42" fillId="0" borderId="34" xfId="0" applyFont="1" applyBorder="1" applyAlignment="1" applyProtection="1">
      <alignment horizontal="left" vertical="center" wrapText="1"/>
      <protection hidden="1"/>
    </xf>
    <xf numFmtId="0" fontId="42" fillId="0" borderId="35" xfId="0" applyFont="1" applyBorder="1" applyAlignment="1" applyProtection="1">
      <alignment horizontal="left" vertical="center" wrapText="1"/>
      <protection hidden="1"/>
    </xf>
    <xf numFmtId="0" fontId="42" fillId="0" borderId="36" xfId="0" applyFont="1" applyBorder="1" applyAlignment="1" applyProtection="1">
      <alignment horizontal="left" vertical="center" wrapText="1"/>
      <protection hidden="1"/>
    </xf>
    <xf numFmtId="0" fontId="42" fillId="0" borderId="37" xfId="0" applyFont="1" applyBorder="1" applyAlignment="1" applyProtection="1">
      <alignment horizontal="left" vertical="center" wrapText="1"/>
      <protection hidden="1"/>
    </xf>
    <xf numFmtId="0" fontId="30" fillId="0" borderId="0" xfId="0" quotePrefix="1" applyFont="1" applyAlignment="1" applyProtection="1">
      <alignment horizontal="center" vertical="center"/>
      <protection hidden="1"/>
    </xf>
    <xf numFmtId="0" fontId="32" fillId="0" borderId="5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28" fillId="39" borderId="30" xfId="0" applyFont="1" applyFill="1" applyBorder="1" applyAlignment="1" applyProtection="1">
      <alignment horizontal="left" vertical="top" wrapText="1"/>
      <protection locked="0"/>
    </xf>
    <xf numFmtId="0" fontId="28" fillId="39" borderId="31" xfId="0" applyFont="1" applyFill="1" applyBorder="1" applyAlignment="1" applyProtection="1">
      <alignment horizontal="left" vertical="top" wrapText="1"/>
      <protection locked="0"/>
    </xf>
    <xf numFmtId="0" fontId="28" fillId="39" borderId="32" xfId="0" applyFont="1" applyFill="1" applyBorder="1" applyAlignment="1" applyProtection="1">
      <alignment horizontal="left" vertical="top" wrapText="1"/>
      <protection locked="0"/>
    </xf>
    <xf numFmtId="0" fontId="28" fillId="39" borderId="33" xfId="0" applyFont="1" applyFill="1" applyBorder="1" applyAlignment="1" applyProtection="1">
      <alignment horizontal="left" vertical="top" wrapText="1"/>
      <protection locked="0"/>
    </xf>
    <xf numFmtId="0" fontId="28" fillId="39" borderId="0" xfId="0" applyFont="1" applyFill="1" applyAlignment="1" applyProtection="1">
      <alignment horizontal="left" vertical="top" wrapText="1"/>
      <protection locked="0"/>
    </xf>
    <xf numFmtId="0" fontId="28" fillId="39" borderId="34" xfId="0" applyFont="1" applyFill="1" applyBorder="1" applyAlignment="1" applyProtection="1">
      <alignment horizontal="left" vertical="top" wrapText="1"/>
      <protection locked="0"/>
    </xf>
    <xf numFmtId="0" fontId="28" fillId="39" borderId="35" xfId="0" applyFont="1" applyFill="1" applyBorder="1" applyAlignment="1" applyProtection="1">
      <alignment horizontal="left" vertical="top" wrapText="1"/>
      <protection locked="0"/>
    </xf>
    <xf numFmtId="0" fontId="28" fillId="39" borderId="36" xfId="0" applyFont="1" applyFill="1" applyBorder="1" applyAlignment="1" applyProtection="1">
      <alignment horizontal="left" vertical="top" wrapText="1"/>
      <protection locked="0"/>
    </xf>
    <xf numFmtId="0" fontId="28" fillId="39" borderId="37" xfId="0" applyFont="1" applyFill="1" applyBorder="1" applyAlignment="1" applyProtection="1">
      <alignment horizontal="left" vertical="top" wrapText="1"/>
      <protection locked="0"/>
    </xf>
    <xf numFmtId="0" fontId="32" fillId="0" borderId="6" xfId="0" applyFont="1" applyBorder="1" applyAlignment="1">
      <alignment horizontal="left" vertical="center" wrapText="1" indent="1"/>
    </xf>
    <xf numFmtId="0" fontId="32" fillId="0" borderId="7" xfId="0" applyFont="1" applyBorder="1" applyAlignment="1">
      <alignment horizontal="left" vertical="center" wrapText="1" indent="1"/>
    </xf>
    <xf numFmtId="0" fontId="32" fillId="0" borderId="8" xfId="0" applyFont="1" applyBorder="1" applyAlignment="1">
      <alignment horizontal="center" vertical="center" wrapText="1"/>
    </xf>
    <xf numFmtId="0" fontId="66" fillId="0" borderId="0" xfId="0" applyFont="1" applyAlignment="1" applyProtection="1">
      <alignment horizontal="center" vertical="center" wrapText="1"/>
      <protection hidden="1"/>
    </xf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3" fontId="43" fillId="0" borderId="90" xfId="0" applyNumberFormat="1" applyFont="1" applyBorder="1" applyAlignment="1" applyProtection="1">
      <alignment horizontal="center" vertical="center" shrinkToFit="1"/>
      <protection hidden="1"/>
    </xf>
    <xf numFmtId="3" fontId="43" fillId="0" borderId="31" xfId="0" applyNumberFormat="1" applyFont="1" applyBorder="1" applyAlignment="1" applyProtection="1">
      <alignment horizontal="center" vertical="center" shrinkToFit="1"/>
      <protection hidden="1"/>
    </xf>
    <xf numFmtId="3" fontId="43" fillId="0" borderId="91" xfId="0" applyNumberFormat="1" applyFont="1" applyBorder="1" applyAlignment="1" applyProtection="1">
      <alignment horizontal="center" vertical="center" shrinkToFit="1"/>
      <protection hidden="1"/>
    </xf>
    <xf numFmtId="3" fontId="43" fillId="0" borderId="108" xfId="0" applyNumberFormat="1" applyFont="1" applyBorder="1" applyAlignment="1" applyProtection="1">
      <alignment horizontal="center" vertical="center" shrinkToFit="1"/>
      <protection hidden="1"/>
    </xf>
    <xf numFmtId="3" fontId="43" fillId="0" borderId="36" xfId="0" applyNumberFormat="1" applyFont="1" applyBorder="1" applyAlignment="1" applyProtection="1">
      <alignment horizontal="center" vertical="center" shrinkToFit="1"/>
      <protection hidden="1"/>
    </xf>
    <xf numFmtId="3" fontId="43" fillId="0" borderId="109" xfId="0" applyNumberFormat="1" applyFont="1" applyBorder="1" applyAlignment="1" applyProtection="1">
      <alignment horizontal="center" vertical="center" shrinkToFit="1"/>
      <protection hidden="1"/>
    </xf>
    <xf numFmtId="0" fontId="50" fillId="39" borderId="30" xfId="0" applyFont="1" applyFill="1" applyBorder="1" applyAlignment="1" applyProtection="1">
      <alignment horizontal="left" vertical="top" wrapText="1" shrinkToFit="1"/>
      <protection locked="0"/>
    </xf>
    <xf numFmtId="0" fontId="50" fillId="39" borderId="31" xfId="0" applyFont="1" applyFill="1" applyBorder="1" applyAlignment="1" applyProtection="1">
      <alignment horizontal="left" vertical="top" wrapText="1" shrinkToFit="1"/>
      <protection locked="0"/>
    </xf>
    <xf numFmtId="0" fontId="50" fillId="39" borderId="32" xfId="0" applyFont="1" applyFill="1" applyBorder="1" applyAlignment="1" applyProtection="1">
      <alignment horizontal="left" vertical="top" wrapText="1" shrinkToFit="1"/>
      <protection locked="0"/>
    </xf>
    <xf numFmtId="0" fontId="50" fillId="39" borderId="33" xfId="0" applyFont="1" applyFill="1" applyBorder="1" applyAlignment="1" applyProtection="1">
      <alignment horizontal="left" vertical="top" wrapText="1" shrinkToFit="1"/>
      <protection locked="0"/>
    </xf>
    <xf numFmtId="0" fontId="50" fillId="39" borderId="0" xfId="0" applyFont="1" applyFill="1" applyAlignment="1" applyProtection="1">
      <alignment horizontal="left" vertical="top" wrapText="1" shrinkToFit="1"/>
      <protection locked="0"/>
    </xf>
    <xf numFmtId="0" fontId="50" fillId="39" borderId="34" xfId="0" applyFont="1" applyFill="1" applyBorder="1" applyAlignment="1" applyProtection="1">
      <alignment horizontal="left" vertical="top" wrapText="1" shrinkToFit="1"/>
      <protection locked="0"/>
    </xf>
    <xf numFmtId="0" fontId="50" fillId="39" borderId="35" xfId="0" applyFont="1" applyFill="1" applyBorder="1" applyAlignment="1" applyProtection="1">
      <alignment horizontal="left" vertical="top" wrapText="1" shrinkToFit="1"/>
      <protection locked="0"/>
    </xf>
    <xf numFmtId="0" fontId="50" fillId="39" borderId="36" xfId="0" applyFont="1" applyFill="1" applyBorder="1" applyAlignment="1" applyProtection="1">
      <alignment horizontal="left" vertical="top" wrapText="1" shrinkToFit="1"/>
      <protection locked="0"/>
    </xf>
    <xf numFmtId="0" fontId="50" fillId="39" borderId="37" xfId="0" applyFont="1" applyFill="1" applyBorder="1" applyAlignment="1" applyProtection="1">
      <alignment horizontal="left" vertical="top" wrapText="1" shrinkToFit="1"/>
      <protection locked="0"/>
    </xf>
    <xf numFmtId="0" fontId="32" fillId="0" borderId="17" xfId="0" applyFont="1" applyBorder="1" applyAlignment="1">
      <alignment horizontal="left" vertical="center" wrapText="1" indent="1"/>
    </xf>
    <xf numFmtId="0" fontId="32" fillId="0" borderId="15" xfId="0" applyFont="1" applyBorder="1" applyAlignment="1">
      <alignment horizontal="left" vertical="center" wrapText="1" indent="1"/>
    </xf>
    <xf numFmtId="3" fontId="43" fillId="0" borderId="65" xfId="0" applyNumberFormat="1" applyFont="1" applyBorder="1" applyAlignment="1" applyProtection="1">
      <alignment horizontal="center" vertical="center" shrinkToFit="1"/>
      <protection hidden="1"/>
    </xf>
    <xf numFmtId="3" fontId="43" fillId="0" borderId="28" xfId="0" applyNumberFormat="1" applyFont="1" applyBorder="1" applyAlignment="1" applyProtection="1">
      <alignment horizontal="center" vertical="center" shrinkToFit="1"/>
      <protection hidden="1"/>
    </xf>
    <xf numFmtId="0" fontId="38" fillId="0" borderId="17" xfId="0" applyFont="1" applyBorder="1" applyAlignment="1">
      <alignment horizontal="left" vertical="center" wrapText="1" indent="1"/>
    </xf>
    <xf numFmtId="0" fontId="38" fillId="0" borderId="15" xfId="0" applyFont="1" applyBorder="1" applyAlignment="1">
      <alignment horizontal="left" vertical="center" wrapText="1" indent="1"/>
    </xf>
    <xf numFmtId="0" fontId="67" fillId="0" borderId="0" xfId="0" applyFont="1" applyAlignment="1" applyProtection="1">
      <alignment horizontal="center" vertical="center" wrapText="1"/>
      <protection hidden="1"/>
    </xf>
    <xf numFmtId="0" fontId="50" fillId="39" borderId="30" xfId="0" applyFont="1" applyFill="1" applyBorder="1" applyAlignment="1" applyProtection="1">
      <alignment horizontal="left" vertical="top" wrapText="1"/>
      <protection locked="0"/>
    </xf>
    <xf numFmtId="0" fontId="50" fillId="39" borderId="31" xfId="0" applyFont="1" applyFill="1" applyBorder="1" applyAlignment="1" applyProtection="1">
      <alignment horizontal="left" vertical="top" wrapText="1"/>
      <protection locked="0"/>
    </xf>
    <xf numFmtId="0" fontId="50" fillId="39" borderId="32" xfId="0" applyFont="1" applyFill="1" applyBorder="1" applyAlignment="1" applyProtection="1">
      <alignment horizontal="left" vertical="top" wrapText="1"/>
      <protection locked="0"/>
    </xf>
    <xf numFmtId="0" fontId="50" fillId="39" borderId="33" xfId="0" applyFont="1" applyFill="1" applyBorder="1" applyAlignment="1" applyProtection="1">
      <alignment horizontal="left" vertical="top" wrapText="1"/>
      <protection locked="0"/>
    </xf>
    <xf numFmtId="0" fontId="50" fillId="39" borderId="0" xfId="0" applyFont="1" applyFill="1" applyAlignment="1" applyProtection="1">
      <alignment horizontal="left" vertical="top" wrapText="1"/>
      <protection locked="0"/>
    </xf>
    <xf numFmtId="0" fontId="50" fillId="39" borderId="34" xfId="0" applyFont="1" applyFill="1" applyBorder="1" applyAlignment="1" applyProtection="1">
      <alignment horizontal="left" vertical="top" wrapText="1"/>
      <protection locked="0"/>
    </xf>
    <xf numFmtId="0" fontId="50" fillId="39" borderId="35" xfId="0" applyFont="1" applyFill="1" applyBorder="1" applyAlignment="1" applyProtection="1">
      <alignment horizontal="left" vertical="top" wrapText="1"/>
      <protection locked="0"/>
    </xf>
    <xf numFmtId="0" fontId="50" fillId="39" borderId="36" xfId="0" applyFont="1" applyFill="1" applyBorder="1" applyAlignment="1" applyProtection="1">
      <alignment horizontal="left" vertical="top" wrapText="1"/>
      <protection locked="0"/>
    </xf>
    <xf numFmtId="0" fontId="50" fillId="39" borderId="37" xfId="0" applyFont="1" applyFill="1" applyBorder="1" applyAlignment="1" applyProtection="1">
      <alignment horizontal="left" vertical="top" wrapText="1"/>
      <protection locked="0"/>
    </xf>
    <xf numFmtId="0" fontId="42" fillId="0" borderId="0" xfId="0" applyFont="1" applyAlignment="1" applyProtection="1">
      <alignment horizontal="left" vertical="top" wrapText="1" indent="1"/>
      <protection hidden="1"/>
    </xf>
    <xf numFmtId="0" fontId="38" fillId="0" borderId="6" xfId="0" applyFont="1" applyBorder="1" applyAlignment="1" applyProtection="1">
      <alignment horizontal="left" vertical="center" wrapText="1" indent="1"/>
      <protection hidden="1"/>
    </xf>
    <xf numFmtId="0" fontId="38" fillId="0" borderId="7" xfId="0" applyFont="1" applyBorder="1" applyAlignment="1" applyProtection="1">
      <alignment horizontal="left" vertical="center" wrapText="1" indent="1"/>
      <protection hidden="1"/>
    </xf>
    <xf numFmtId="0" fontId="38" fillId="0" borderId="160" xfId="0" applyFont="1" applyBorder="1" applyAlignment="1" applyProtection="1">
      <alignment horizontal="center" vertical="center" wrapText="1"/>
      <protection hidden="1"/>
    </xf>
    <xf numFmtId="0" fontId="38" fillId="0" borderId="17" xfId="0" applyFont="1" applyBorder="1" applyAlignment="1" applyProtection="1">
      <alignment horizontal="center" vertical="center" wrapText="1"/>
      <protection hidden="1"/>
    </xf>
    <xf numFmtId="0" fontId="38" fillId="0" borderId="161" xfId="0" applyFont="1" applyBorder="1" applyAlignment="1" applyProtection="1">
      <alignment horizontal="center" vertical="center" wrapText="1"/>
      <protection hidden="1"/>
    </xf>
    <xf numFmtId="0" fontId="67" fillId="0" borderId="17" xfId="0" applyFont="1" applyBorder="1" applyAlignment="1" applyProtection="1">
      <alignment horizontal="center" vertical="center"/>
      <protection hidden="1"/>
    </xf>
    <xf numFmtId="0" fontId="67" fillId="0" borderId="0" xfId="0" applyFont="1" applyAlignment="1" applyProtection="1">
      <alignment horizontal="center" vertical="center"/>
      <protection hidden="1"/>
    </xf>
    <xf numFmtId="0" fontId="28" fillId="39" borderId="4" xfId="0" applyFont="1" applyFill="1" applyBorder="1" applyAlignment="1" applyProtection="1">
      <alignment horizontal="left" vertical="top" wrapText="1"/>
      <protection locked="0"/>
    </xf>
    <xf numFmtId="0" fontId="28" fillId="39" borderId="21" xfId="0" applyFont="1" applyFill="1" applyBorder="1" applyAlignment="1" applyProtection="1">
      <alignment horizontal="left" vertical="top" wrapText="1"/>
      <protection locked="0"/>
    </xf>
    <xf numFmtId="0" fontId="28" fillId="39" borderId="5" xfId="0" applyFont="1" applyFill="1" applyBorder="1" applyAlignment="1" applyProtection="1">
      <alignment horizontal="left" vertical="top" wrapText="1"/>
      <protection locked="0"/>
    </xf>
    <xf numFmtId="0" fontId="28" fillId="39" borderId="137" xfId="0" applyFont="1" applyFill="1" applyBorder="1" applyAlignment="1" applyProtection="1">
      <alignment horizontal="left" vertical="top" wrapText="1"/>
      <protection locked="0"/>
    </xf>
    <xf numFmtId="0" fontId="28" fillId="39" borderId="22" xfId="0" applyFont="1" applyFill="1" applyBorder="1" applyAlignment="1" applyProtection="1">
      <alignment horizontal="left" vertical="top" wrapText="1"/>
      <protection locked="0"/>
    </xf>
    <xf numFmtId="0" fontId="28" fillId="39" borderId="2" xfId="0" applyFont="1" applyFill="1" applyBorder="1" applyAlignment="1" applyProtection="1">
      <alignment horizontal="left" vertical="top" wrapText="1"/>
      <protection locked="0"/>
    </xf>
    <xf numFmtId="0" fontId="28" fillId="39" borderId="3" xfId="0" applyFont="1" applyFill="1" applyBorder="1" applyAlignment="1" applyProtection="1">
      <alignment horizontal="left" vertical="top" wrapText="1"/>
      <protection locked="0"/>
    </xf>
    <xf numFmtId="0" fontId="28" fillId="39" borderId="1" xfId="0" applyFont="1" applyFill="1" applyBorder="1" applyAlignment="1" applyProtection="1">
      <alignment horizontal="left" vertical="top" wrapText="1"/>
      <protection locked="0"/>
    </xf>
    <xf numFmtId="0" fontId="53" fillId="0" borderId="0" xfId="0" applyFont="1" applyAlignment="1" applyProtection="1">
      <alignment horizontal="center" vertical="top" wrapText="1"/>
      <protection hidden="1"/>
    </xf>
    <xf numFmtId="0" fontId="50" fillId="0" borderId="28" xfId="0" applyFont="1" applyBorder="1" applyAlignment="1">
      <alignment horizontal="left" vertical="center" wrapText="1"/>
    </xf>
    <xf numFmtId="0" fontId="50" fillId="0" borderId="52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 indent="1"/>
    </xf>
    <xf numFmtId="0" fontId="67" fillId="0" borderId="0" xfId="0" applyFont="1" applyAlignment="1">
      <alignment horizontal="right"/>
    </xf>
    <xf numFmtId="0" fontId="50" fillId="0" borderId="36" xfId="0" applyFont="1" applyBorder="1" applyAlignment="1">
      <alignment horizontal="left" vertical="center" wrapText="1"/>
    </xf>
    <xf numFmtId="0" fontId="50" fillId="0" borderId="0" xfId="0" applyFont="1" applyAlignment="1">
      <alignment horizontal="left" wrapText="1"/>
    </xf>
    <xf numFmtId="0" fontId="51" fillId="0" borderId="15" xfId="0" applyFont="1" applyBorder="1" applyAlignment="1">
      <alignment horizontal="left" vertical="center" wrapText="1"/>
    </xf>
    <xf numFmtId="0" fontId="51" fillId="0" borderId="17" xfId="0" applyFont="1" applyBorder="1" applyAlignment="1">
      <alignment horizontal="left" vertical="center" wrapText="1" indent="1"/>
    </xf>
    <xf numFmtId="0" fontId="51" fillId="0" borderId="15" xfId="0" applyFont="1" applyBorder="1" applyAlignment="1">
      <alignment horizontal="left" vertical="center" wrapText="1" indent="1"/>
    </xf>
    <xf numFmtId="0" fontId="51" fillId="0" borderId="138" xfId="0" applyFont="1" applyBorder="1" applyAlignment="1">
      <alignment horizontal="center" vertical="center" wrapText="1"/>
    </xf>
    <xf numFmtId="0" fontId="51" fillId="0" borderId="139" xfId="0" applyFont="1" applyBorder="1" applyAlignment="1">
      <alignment horizontal="center" vertical="center" wrapText="1"/>
    </xf>
    <xf numFmtId="0" fontId="51" fillId="0" borderId="59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0" xfId="0" applyFont="1" applyAlignment="1" applyProtection="1">
      <alignment horizontal="left" wrapText="1" indent="2"/>
      <protection hidden="1"/>
    </xf>
    <xf numFmtId="0" fontId="51" fillId="0" borderId="17" xfId="0" applyFont="1" applyBorder="1" applyAlignment="1">
      <alignment horizontal="left" vertical="center" indent="1"/>
    </xf>
    <xf numFmtId="0" fontId="51" fillId="0" borderId="15" xfId="0" applyFont="1" applyBorder="1" applyAlignment="1">
      <alignment horizontal="left" vertical="center" indent="1"/>
    </xf>
    <xf numFmtId="0" fontId="51" fillId="0" borderId="83" xfId="0" applyFont="1" applyBorder="1" applyAlignment="1">
      <alignment horizontal="center" vertical="center" wrapText="1"/>
    </xf>
    <xf numFmtId="0" fontId="51" fillId="0" borderId="84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4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8" fillId="39" borderId="30" xfId="0" applyFont="1" applyFill="1" applyBorder="1" applyAlignment="1" applyProtection="1">
      <alignment horizontal="left" vertical="top" wrapText="1"/>
      <protection locked="0"/>
    </xf>
    <xf numFmtId="0" fontId="68" fillId="39" borderId="31" xfId="0" applyFont="1" applyFill="1" applyBorder="1" applyAlignment="1" applyProtection="1">
      <alignment horizontal="left" vertical="top" wrapText="1"/>
      <protection locked="0"/>
    </xf>
    <xf numFmtId="0" fontId="68" fillId="39" borderId="32" xfId="0" applyFont="1" applyFill="1" applyBorder="1" applyAlignment="1" applyProtection="1">
      <alignment horizontal="left" vertical="top" wrapText="1"/>
      <protection locked="0"/>
    </xf>
    <xf numFmtId="0" fontId="68" fillId="39" borderId="33" xfId="0" applyFont="1" applyFill="1" applyBorder="1" applyAlignment="1" applyProtection="1">
      <alignment horizontal="left" vertical="top" wrapText="1"/>
      <protection locked="0"/>
    </xf>
    <xf numFmtId="0" fontId="68" fillId="39" borderId="0" xfId="0" applyFont="1" applyFill="1" applyAlignment="1" applyProtection="1">
      <alignment horizontal="left" vertical="top" wrapText="1"/>
      <protection locked="0"/>
    </xf>
    <xf numFmtId="0" fontId="68" fillId="39" borderId="34" xfId="0" applyFont="1" applyFill="1" applyBorder="1" applyAlignment="1" applyProtection="1">
      <alignment horizontal="left" vertical="top" wrapText="1"/>
      <protection locked="0"/>
    </xf>
    <xf numFmtId="0" fontId="68" fillId="39" borderId="35" xfId="0" applyFont="1" applyFill="1" applyBorder="1" applyAlignment="1" applyProtection="1">
      <alignment horizontal="left" vertical="top" wrapText="1"/>
      <protection locked="0"/>
    </xf>
    <xf numFmtId="0" fontId="68" fillId="39" borderId="36" xfId="0" applyFont="1" applyFill="1" applyBorder="1" applyAlignment="1" applyProtection="1">
      <alignment horizontal="left" vertical="top" wrapText="1"/>
      <protection locked="0"/>
    </xf>
    <xf numFmtId="0" fontId="68" fillId="39" borderId="37" xfId="0" applyFont="1" applyFill="1" applyBorder="1" applyAlignment="1" applyProtection="1">
      <alignment horizontal="left" vertical="top" wrapText="1"/>
      <protection locked="0"/>
    </xf>
    <xf numFmtId="3" fontId="68" fillId="0" borderId="146" xfId="0" applyNumberFormat="1" applyFont="1" applyBorder="1" applyAlignment="1">
      <alignment horizontal="center" vertical="center" wrapText="1"/>
    </xf>
    <xf numFmtId="3" fontId="68" fillId="0" borderId="86" xfId="0" applyNumberFormat="1" applyFont="1" applyBorder="1" applyAlignment="1">
      <alignment horizontal="center" vertical="center" wrapText="1"/>
    </xf>
    <xf numFmtId="3" fontId="68" fillId="0" borderId="140" xfId="0" applyNumberFormat="1" applyFont="1" applyBorder="1" applyAlignment="1">
      <alignment horizontal="center" vertical="center" wrapText="1"/>
    </xf>
    <xf numFmtId="0" fontId="41" fillId="0" borderId="6" xfId="0" applyFont="1" applyBorder="1" applyAlignment="1">
      <alignment horizontal="left" vertical="center" wrapText="1" indent="1"/>
    </xf>
    <xf numFmtId="0" fontId="41" fillId="0" borderId="7" xfId="0" applyFont="1" applyBorder="1" applyAlignment="1">
      <alignment horizontal="left" vertical="center" wrapText="1" indent="1"/>
    </xf>
    <xf numFmtId="0" fontId="68" fillId="0" borderId="17" xfId="0" applyFont="1" applyBorder="1" applyAlignment="1">
      <alignment horizontal="left" vertical="center" wrapText="1" indent="2"/>
    </xf>
    <xf numFmtId="0" fontId="68" fillId="0" borderId="0" xfId="0" applyFont="1" applyAlignment="1">
      <alignment horizontal="left" vertical="center" wrapText="1" indent="2"/>
    </xf>
    <xf numFmtId="0" fontId="32" fillId="0" borderId="142" xfId="0" applyFont="1" applyBorder="1" applyAlignment="1">
      <alignment horizontal="left" vertical="center" wrapText="1" indent="1"/>
    </xf>
    <xf numFmtId="0" fontId="32" fillId="0" borderId="16" xfId="0" applyFont="1" applyBorder="1" applyAlignment="1">
      <alignment horizontal="left" vertical="center" wrapText="1" indent="1"/>
    </xf>
    <xf numFmtId="0" fontId="43" fillId="0" borderId="17" xfId="0" applyFont="1" applyBorder="1" applyAlignment="1" applyProtection="1">
      <alignment horizontal="left" vertical="center" wrapText="1" indent="1"/>
      <protection hidden="1"/>
    </xf>
    <xf numFmtId="0" fontId="48" fillId="0" borderId="59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0" borderId="60" xfId="0" applyFont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4" xr:uid="{ACD7D97A-DDFF-455C-BC00-33DB3714C04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99"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ill>
        <patternFill patternType="none">
          <bgColor auto="1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8266AD74-2FC3-4F5D-A372-53B5C548AE29}"/>
  </tableStyles>
  <colors>
    <mruColors>
      <color rgb="FFFFFF99"/>
      <color rgb="FFFFFFCC"/>
      <color rgb="FF0060A8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C000"/>
  </sheetPr>
  <dimension ref="A1:E493"/>
  <sheetViews>
    <sheetView workbookViewId="0">
      <pane ySplit="1" topLeftCell="A443" activePane="bottomLeft" state="frozen"/>
      <selection pane="bottomLeft" sqref="A1:E493"/>
    </sheetView>
  </sheetViews>
  <sheetFormatPr defaultColWidth="11.42578125" defaultRowHeight="12"/>
  <cols>
    <col min="1" max="1" width="7.7109375" style="2" customWidth="1"/>
    <col min="2" max="2" width="38.7109375" style="2" customWidth="1"/>
    <col min="3" max="3" width="7.5703125" style="2" customWidth="1"/>
    <col min="4" max="4" width="50" style="2" bestFit="1" customWidth="1"/>
    <col min="5" max="5" width="11.42578125" style="2"/>
    <col min="6" max="16384" width="11.42578125" style="1"/>
  </cols>
  <sheetData>
    <row r="1" spans="1:5" ht="15">
      <c r="A1" s="3" t="s">
        <v>0</v>
      </c>
      <c r="B1" s="4" t="s">
        <v>1</v>
      </c>
      <c r="C1" s="4"/>
      <c r="D1" s="4" t="s">
        <v>1</v>
      </c>
      <c r="E1" s="3" t="s">
        <v>0</v>
      </c>
    </row>
    <row r="2" spans="1:5" ht="12.75">
      <c r="A2" s="5">
        <v>10101</v>
      </c>
      <c r="B2" s="5" t="s">
        <v>2</v>
      </c>
      <c r="C2" s="5"/>
      <c r="D2" s="5" t="s">
        <v>2</v>
      </c>
      <c r="E2" s="5">
        <v>10101</v>
      </c>
    </row>
    <row r="3" spans="1:5" ht="12.75">
      <c r="A3" s="5">
        <v>10102</v>
      </c>
      <c r="B3" s="5" t="s">
        <v>3</v>
      </c>
      <c r="C3" s="5"/>
      <c r="D3" s="5" t="s">
        <v>3</v>
      </c>
      <c r="E3" s="5">
        <v>10102</v>
      </c>
    </row>
    <row r="4" spans="1:5" ht="12.75">
      <c r="A4" s="5">
        <v>10103</v>
      </c>
      <c r="B4" s="5" t="s">
        <v>4</v>
      </c>
      <c r="C4" s="5"/>
      <c r="D4" s="5" t="s">
        <v>4</v>
      </c>
      <c r="E4" s="5">
        <v>10103</v>
      </c>
    </row>
    <row r="5" spans="1:5" ht="12.75">
      <c r="A5" s="5">
        <v>10104</v>
      </c>
      <c r="B5" s="5" t="s">
        <v>5</v>
      </c>
      <c r="C5" s="5"/>
      <c r="D5" s="5" t="s">
        <v>5</v>
      </c>
      <c r="E5" s="5">
        <v>10104</v>
      </c>
    </row>
    <row r="6" spans="1:5" ht="12.75">
      <c r="A6" s="5">
        <v>10105</v>
      </c>
      <c r="B6" s="5" t="s">
        <v>6</v>
      </c>
      <c r="C6" s="5"/>
      <c r="D6" s="5" t="s">
        <v>6</v>
      </c>
      <c r="E6" s="5">
        <v>10105</v>
      </c>
    </row>
    <row r="7" spans="1:5" ht="12.75">
      <c r="A7" s="5">
        <v>10106</v>
      </c>
      <c r="B7" s="5" t="s">
        <v>7</v>
      </c>
      <c r="C7" s="5"/>
      <c r="D7" s="5" t="s">
        <v>7</v>
      </c>
      <c r="E7" s="5">
        <v>10106</v>
      </c>
    </row>
    <row r="8" spans="1:5" ht="12.75">
      <c r="A8" s="5">
        <v>10107</v>
      </c>
      <c r="B8" s="5" t="s">
        <v>8</v>
      </c>
      <c r="C8" s="5"/>
      <c r="D8" s="5" t="s">
        <v>8</v>
      </c>
      <c r="E8" s="5">
        <v>10107</v>
      </c>
    </row>
    <row r="9" spans="1:5" ht="12.75">
      <c r="A9" s="5">
        <v>10108</v>
      </c>
      <c r="B9" s="5" t="s">
        <v>9</v>
      </c>
      <c r="C9" s="5"/>
      <c r="D9" s="5" t="s">
        <v>9</v>
      </c>
      <c r="E9" s="5">
        <v>10108</v>
      </c>
    </row>
    <row r="10" spans="1:5" ht="12.75">
      <c r="A10" s="5">
        <v>10109</v>
      </c>
      <c r="B10" s="5" t="s">
        <v>10</v>
      </c>
      <c r="C10" s="5"/>
      <c r="D10" s="5" t="s">
        <v>10</v>
      </c>
      <c r="E10" s="5">
        <v>10109</v>
      </c>
    </row>
    <row r="11" spans="1:5" ht="12.75">
      <c r="A11" s="5">
        <v>10110</v>
      </c>
      <c r="B11" s="5" t="s">
        <v>11</v>
      </c>
      <c r="C11" s="5"/>
      <c r="D11" s="5" t="s">
        <v>11</v>
      </c>
      <c r="E11" s="5">
        <v>10110</v>
      </c>
    </row>
    <row r="12" spans="1:5" ht="12.75">
      <c r="A12" s="5">
        <v>10111</v>
      </c>
      <c r="B12" s="5" t="s">
        <v>12</v>
      </c>
      <c r="C12" s="5"/>
      <c r="D12" s="5" t="s">
        <v>12</v>
      </c>
      <c r="E12" s="5">
        <v>10111</v>
      </c>
    </row>
    <row r="13" spans="1:5" ht="12.75">
      <c r="A13" s="5">
        <v>10201</v>
      </c>
      <c r="B13" s="5" t="s">
        <v>13</v>
      </c>
      <c r="C13" s="5"/>
      <c r="D13" s="5" t="s">
        <v>13</v>
      </c>
      <c r="E13" s="5">
        <v>10201</v>
      </c>
    </row>
    <row r="14" spans="1:5" ht="12.75">
      <c r="A14" s="5">
        <v>10202</v>
      </c>
      <c r="B14" s="5" t="s">
        <v>14</v>
      </c>
      <c r="C14" s="5"/>
      <c r="D14" s="5" t="s">
        <v>14</v>
      </c>
      <c r="E14" s="5">
        <v>10202</v>
      </c>
    </row>
    <row r="15" spans="1:5" ht="12.75">
      <c r="A15" s="5">
        <v>10203</v>
      </c>
      <c r="B15" s="5" t="s">
        <v>15</v>
      </c>
      <c r="C15" s="5"/>
      <c r="D15" s="5" t="s">
        <v>15</v>
      </c>
      <c r="E15" s="5">
        <v>10203</v>
      </c>
    </row>
    <row r="16" spans="1:5" ht="12.75">
      <c r="A16" s="5">
        <v>10301</v>
      </c>
      <c r="B16" s="5" t="s">
        <v>16</v>
      </c>
      <c r="C16" s="5"/>
      <c r="D16" s="5" t="s">
        <v>16</v>
      </c>
      <c r="E16" s="5">
        <v>10301</v>
      </c>
    </row>
    <row r="17" spans="1:5" ht="12.75">
      <c r="A17" s="5">
        <v>10302</v>
      </c>
      <c r="B17" s="5" t="s">
        <v>17</v>
      </c>
      <c r="C17" s="5"/>
      <c r="D17" s="5" t="s">
        <v>17</v>
      </c>
      <c r="E17" s="5">
        <v>10302</v>
      </c>
    </row>
    <row r="18" spans="1:5" ht="12.75">
      <c r="A18" s="5">
        <v>10303</v>
      </c>
      <c r="B18" s="5" t="s">
        <v>18</v>
      </c>
      <c r="C18" s="5"/>
      <c r="D18" s="5" t="s">
        <v>18</v>
      </c>
      <c r="E18" s="5">
        <v>10303</v>
      </c>
    </row>
    <row r="19" spans="1:5" ht="12.75">
      <c r="A19" s="5">
        <v>10304</v>
      </c>
      <c r="B19" s="5" t="s">
        <v>19</v>
      </c>
      <c r="C19" s="5"/>
      <c r="D19" s="5" t="s">
        <v>19</v>
      </c>
      <c r="E19" s="5">
        <v>10304</v>
      </c>
    </row>
    <row r="20" spans="1:5" ht="12.75">
      <c r="A20" s="5">
        <v>10305</v>
      </c>
      <c r="B20" s="5" t="s">
        <v>20</v>
      </c>
      <c r="C20" s="5"/>
      <c r="D20" s="5" t="s">
        <v>20</v>
      </c>
      <c r="E20" s="5">
        <v>10305</v>
      </c>
    </row>
    <row r="21" spans="1:5" ht="12.75">
      <c r="A21" s="5">
        <v>10306</v>
      </c>
      <c r="B21" s="5" t="s">
        <v>21</v>
      </c>
      <c r="C21" s="5"/>
      <c r="D21" s="5" t="s">
        <v>21</v>
      </c>
      <c r="E21" s="5">
        <v>10306</v>
      </c>
    </row>
    <row r="22" spans="1:5" ht="12.75">
      <c r="A22" s="5">
        <v>10307</v>
      </c>
      <c r="B22" s="5" t="s">
        <v>22</v>
      </c>
      <c r="C22" s="5"/>
      <c r="D22" s="5" t="s">
        <v>22</v>
      </c>
      <c r="E22" s="5">
        <v>10307</v>
      </c>
    </row>
    <row r="23" spans="1:5" ht="12.75">
      <c r="A23" s="5">
        <v>10308</v>
      </c>
      <c r="B23" s="5" t="s">
        <v>23</v>
      </c>
      <c r="C23" s="5"/>
      <c r="D23" s="5" t="s">
        <v>23</v>
      </c>
      <c r="E23" s="5">
        <v>10308</v>
      </c>
    </row>
    <row r="24" spans="1:5" ht="12.75">
      <c r="A24" s="5">
        <v>10309</v>
      </c>
      <c r="B24" s="5" t="s">
        <v>24</v>
      </c>
      <c r="C24" s="5"/>
      <c r="D24" s="5" t="s">
        <v>24</v>
      </c>
      <c r="E24" s="5">
        <v>10309</v>
      </c>
    </row>
    <row r="25" spans="1:5" ht="12.75">
      <c r="A25" s="5">
        <v>10310</v>
      </c>
      <c r="B25" s="5" t="s">
        <v>25</v>
      </c>
      <c r="C25" s="5"/>
      <c r="D25" s="5" t="s">
        <v>25</v>
      </c>
      <c r="E25" s="5">
        <v>10310</v>
      </c>
    </row>
    <row r="26" spans="1:5" ht="12.75">
      <c r="A26" s="5">
        <v>10311</v>
      </c>
      <c r="B26" s="5" t="s">
        <v>26</v>
      </c>
      <c r="C26" s="5"/>
      <c r="D26" s="5" t="s">
        <v>26</v>
      </c>
      <c r="E26" s="5">
        <v>10311</v>
      </c>
    </row>
    <row r="27" spans="1:5" ht="12.75">
      <c r="A27" s="5">
        <v>10312</v>
      </c>
      <c r="B27" s="5" t="s">
        <v>27</v>
      </c>
      <c r="C27" s="5"/>
      <c r="D27" s="5" t="s">
        <v>27</v>
      </c>
      <c r="E27" s="5">
        <v>10312</v>
      </c>
    </row>
    <row r="28" spans="1:5" ht="12.75">
      <c r="A28" s="5">
        <v>10313</v>
      </c>
      <c r="B28" s="5" t="s">
        <v>28</v>
      </c>
      <c r="C28" s="5"/>
      <c r="D28" s="5" t="s">
        <v>28</v>
      </c>
      <c r="E28" s="5">
        <v>10313</v>
      </c>
    </row>
    <row r="29" spans="1:5" ht="12.75">
      <c r="A29" s="5">
        <v>10401</v>
      </c>
      <c r="B29" s="5" t="s">
        <v>29</v>
      </c>
      <c r="C29" s="5"/>
      <c r="D29" s="5" t="s">
        <v>29</v>
      </c>
      <c r="E29" s="5">
        <v>10401</v>
      </c>
    </row>
    <row r="30" spans="1:5" ht="12.75">
      <c r="A30" s="5">
        <v>10402</v>
      </c>
      <c r="B30" s="5" t="s">
        <v>30</v>
      </c>
      <c r="C30" s="5"/>
      <c r="D30" s="5" t="s">
        <v>30</v>
      </c>
      <c r="E30" s="5">
        <v>10402</v>
      </c>
    </row>
    <row r="31" spans="1:5" ht="12.75">
      <c r="A31" s="5">
        <v>10403</v>
      </c>
      <c r="B31" s="5" t="s">
        <v>31</v>
      </c>
      <c r="C31" s="5"/>
      <c r="D31" s="5" t="s">
        <v>31</v>
      </c>
      <c r="E31" s="5">
        <v>10403</v>
      </c>
    </row>
    <row r="32" spans="1:5" ht="12.75">
      <c r="A32" s="5">
        <v>10404</v>
      </c>
      <c r="B32" s="5" t="s">
        <v>32</v>
      </c>
      <c r="C32" s="5"/>
      <c r="D32" s="5" t="s">
        <v>32</v>
      </c>
      <c r="E32" s="5">
        <v>10404</v>
      </c>
    </row>
    <row r="33" spans="1:5" ht="12.75">
      <c r="A33" s="5">
        <v>10405</v>
      </c>
      <c r="B33" s="5" t="s">
        <v>33</v>
      </c>
      <c r="C33" s="5"/>
      <c r="D33" s="5" t="s">
        <v>33</v>
      </c>
      <c r="E33" s="5">
        <v>10405</v>
      </c>
    </row>
    <row r="34" spans="1:5" ht="12.75">
      <c r="A34" s="5">
        <v>10406</v>
      </c>
      <c r="B34" s="5" t="s">
        <v>34</v>
      </c>
      <c r="C34" s="5"/>
      <c r="D34" s="5" t="s">
        <v>34</v>
      </c>
      <c r="E34" s="5">
        <v>10406</v>
      </c>
    </row>
    <row r="35" spans="1:5" ht="12.75">
      <c r="A35" s="5">
        <v>10407</v>
      </c>
      <c r="B35" s="5" t="s">
        <v>35</v>
      </c>
      <c r="C35" s="5"/>
      <c r="D35" s="5" t="s">
        <v>35</v>
      </c>
      <c r="E35" s="5">
        <v>10407</v>
      </c>
    </row>
    <row r="36" spans="1:5" ht="12.75">
      <c r="A36" s="5">
        <v>10408</v>
      </c>
      <c r="B36" s="5" t="s">
        <v>36</v>
      </c>
      <c r="C36" s="5"/>
      <c r="D36" s="5" t="s">
        <v>36</v>
      </c>
      <c r="E36" s="5">
        <v>10408</v>
      </c>
    </row>
    <row r="37" spans="1:5" ht="12.75">
      <c r="A37" s="5">
        <v>10409</v>
      </c>
      <c r="B37" s="5" t="s">
        <v>37</v>
      </c>
      <c r="C37" s="5"/>
      <c r="D37" s="5" t="s">
        <v>37</v>
      </c>
      <c r="E37" s="5">
        <v>10409</v>
      </c>
    </row>
    <row r="38" spans="1:5" ht="12.75">
      <c r="A38" s="5">
        <v>10501</v>
      </c>
      <c r="B38" s="5" t="s">
        <v>38</v>
      </c>
      <c r="C38" s="5"/>
      <c r="D38" s="5" t="s">
        <v>38</v>
      </c>
      <c r="E38" s="5">
        <v>10501</v>
      </c>
    </row>
    <row r="39" spans="1:5" ht="12.75">
      <c r="A39" s="5">
        <v>10502</v>
      </c>
      <c r="B39" s="5" t="s">
        <v>39</v>
      </c>
      <c r="C39" s="5"/>
      <c r="D39" s="5" t="s">
        <v>39</v>
      </c>
      <c r="E39" s="5">
        <v>10502</v>
      </c>
    </row>
    <row r="40" spans="1:5" ht="12.75">
      <c r="A40" s="5">
        <v>10503</v>
      </c>
      <c r="B40" s="5" t="s">
        <v>40</v>
      </c>
      <c r="C40" s="5"/>
      <c r="D40" s="5" t="s">
        <v>40</v>
      </c>
      <c r="E40" s="5">
        <v>10503</v>
      </c>
    </row>
    <row r="41" spans="1:5" ht="12.75">
      <c r="A41" s="5">
        <v>10601</v>
      </c>
      <c r="B41" s="5" t="s">
        <v>41</v>
      </c>
      <c r="C41" s="5"/>
      <c r="D41" s="5" t="s">
        <v>41</v>
      </c>
      <c r="E41" s="5">
        <v>10601</v>
      </c>
    </row>
    <row r="42" spans="1:5" ht="12.75">
      <c r="A42" s="5">
        <v>10602</v>
      </c>
      <c r="B42" s="5" t="s">
        <v>42</v>
      </c>
      <c r="C42" s="5"/>
      <c r="D42" s="5" t="s">
        <v>42</v>
      </c>
      <c r="E42" s="5">
        <v>10602</v>
      </c>
    </row>
    <row r="43" spans="1:5" ht="12.75">
      <c r="A43" s="5">
        <v>10603</v>
      </c>
      <c r="B43" s="5" t="s">
        <v>43</v>
      </c>
      <c r="C43" s="5"/>
      <c r="D43" s="5" t="s">
        <v>43</v>
      </c>
      <c r="E43" s="5">
        <v>10603</v>
      </c>
    </row>
    <row r="44" spans="1:5" ht="12.75">
      <c r="A44" s="5">
        <v>10604</v>
      </c>
      <c r="B44" s="5" t="s">
        <v>44</v>
      </c>
      <c r="C44" s="5"/>
      <c r="D44" s="5" t="s">
        <v>44</v>
      </c>
      <c r="E44" s="5">
        <v>10604</v>
      </c>
    </row>
    <row r="45" spans="1:5" ht="12.75">
      <c r="A45" s="5">
        <v>10605</v>
      </c>
      <c r="B45" s="5" t="s">
        <v>45</v>
      </c>
      <c r="C45" s="5"/>
      <c r="D45" s="5" t="s">
        <v>45</v>
      </c>
      <c r="E45" s="5">
        <v>10605</v>
      </c>
    </row>
    <row r="46" spans="1:5" ht="12.75">
      <c r="A46" s="5">
        <v>10606</v>
      </c>
      <c r="B46" s="5" t="s">
        <v>46</v>
      </c>
      <c r="C46" s="5"/>
      <c r="D46" s="5" t="s">
        <v>46</v>
      </c>
      <c r="E46" s="5">
        <v>10606</v>
      </c>
    </row>
    <row r="47" spans="1:5" ht="12.75">
      <c r="A47" s="5">
        <v>10607</v>
      </c>
      <c r="B47" s="5" t="s">
        <v>47</v>
      </c>
      <c r="C47" s="5"/>
      <c r="D47" s="5" t="s">
        <v>47</v>
      </c>
      <c r="E47" s="5">
        <v>10607</v>
      </c>
    </row>
    <row r="48" spans="1:5" ht="12.75">
      <c r="A48" s="5">
        <v>10701</v>
      </c>
      <c r="B48" s="5" t="s">
        <v>48</v>
      </c>
      <c r="C48" s="5"/>
      <c r="D48" s="5" t="s">
        <v>48</v>
      </c>
      <c r="E48" s="5">
        <v>10701</v>
      </c>
    </row>
    <row r="49" spans="1:5" ht="12.75">
      <c r="A49" s="5">
        <v>10702</v>
      </c>
      <c r="B49" s="5" t="s">
        <v>49</v>
      </c>
      <c r="C49" s="5"/>
      <c r="D49" s="5" t="s">
        <v>49</v>
      </c>
      <c r="E49" s="5">
        <v>10702</v>
      </c>
    </row>
    <row r="50" spans="1:5" ht="12.75">
      <c r="A50" s="5">
        <v>10703</v>
      </c>
      <c r="B50" s="5" t="s">
        <v>50</v>
      </c>
      <c r="C50" s="5"/>
      <c r="D50" s="5" t="s">
        <v>50</v>
      </c>
      <c r="E50" s="5">
        <v>10703</v>
      </c>
    </row>
    <row r="51" spans="1:5" ht="12.75">
      <c r="A51" s="5">
        <v>10704</v>
      </c>
      <c r="B51" s="5" t="s">
        <v>51</v>
      </c>
      <c r="C51" s="5"/>
      <c r="D51" s="5" t="s">
        <v>51</v>
      </c>
      <c r="E51" s="5">
        <v>10704</v>
      </c>
    </row>
    <row r="52" spans="1:5" ht="12.75">
      <c r="A52" s="5">
        <v>10705</v>
      </c>
      <c r="B52" s="5" t="s">
        <v>52</v>
      </c>
      <c r="C52" s="5"/>
      <c r="D52" s="5" t="s">
        <v>52</v>
      </c>
      <c r="E52" s="5">
        <v>10705</v>
      </c>
    </row>
    <row r="53" spans="1:5" ht="12.75">
      <c r="A53" s="5">
        <v>10706</v>
      </c>
      <c r="B53" s="5" t="s">
        <v>53</v>
      </c>
      <c r="C53" s="5"/>
      <c r="D53" s="5" t="s">
        <v>53</v>
      </c>
      <c r="E53" s="5">
        <v>10706</v>
      </c>
    </row>
    <row r="54" spans="1:5" ht="12.75">
      <c r="A54" s="5">
        <v>10707</v>
      </c>
      <c r="B54" s="5" t="s">
        <v>54</v>
      </c>
      <c r="C54" s="5"/>
      <c r="D54" s="5" t="s">
        <v>54</v>
      </c>
      <c r="E54" s="5">
        <v>10707</v>
      </c>
    </row>
    <row r="55" spans="1:5" ht="12.75">
      <c r="A55" s="5">
        <v>10801</v>
      </c>
      <c r="B55" s="5" t="s">
        <v>55</v>
      </c>
      <c r="C55" s="5"/>
      <c r="D55" s="5" t="s">
        <v>55</v>
      </c>
      <c r="E55" s="5">
        <v>10801</v>
      </c>
    </row>
    <row r="56" spans="1:5" ht="12.75">
      <c r="A56" s="5">
        <v>10802</v>
      </c>
      <c r="B56" s="5" t="s">
        <v>56</v>
      </c>
      <c r="C56" s="5"/>
      <c r="D56" s="5" t="s">
        <v>56</v>
      </c>
      <c r="E56" s="5">
        <v>10802</v>
      </c>
    </row>
    <row r="57" spans="1:5" ht="12.75">
      <c r="A57" s="5">
        <v>10803</v>
      </c>
      <c r="B57" s="5" t="s">
        <v>57</v>
      </c>
      <c r="C57" s="5"/>
      <c r="D57" s="5" t="s">
        <v>57</v>
      </c>
      <c r="E57" s="5">
        <v>10803</v>
      </c>
    </row>
    <row r="58" spans="1:5" ht="12.75">
      <c r="A58" s="5">
        <v>10804</v>
      </c>
      <c r="B58" s="5" t="s">
        <v>58</v>
      </c>
      <c r="C58" s="5"/>
      <c r="D58" s="5" t="s">
        <v>58</v>
      </c>
      <c r="E58" s="5">
        <v>10804</v>
      </c>
    </row>
    <row r="59" spans="1:5" ht="12.75">
      <c r="A59" s="5">
        <v>10805</v>
      </c>
      <c r="B59" s="5" t="s">
        <v>59</v>
      </c>
      <c r="C59" s="5"/>
      <c r="D59" s="5" t="s">
        <v>59</v>
      </c>
      <c r="E59" s="5">
        <v>10805</v>
      </c>
    </row>
    <row r="60" spans="1:5" ht="12.75">
      <c r="A60" s="5">
        <v>10806</v>
      </c>
      <c r="B60" s="5" t="s">
        <v>60</v>
      </c>
      <c r="C60" s="5"/>
      <c r="D60" s="5" t="s">
        <v>60</v>
      </c>
      <c r="E60" s="5">
        <v>10806</v>
      </c>
    </row>
    <row r="61" spans="1:5" ht="12.75">
      <c r="A61" s="5">
        <v>10807</v>
      </c>
      <c r="B61" s="5" t="s">
        <v>61</v>
      </c>
      <c r="C61" s="5"/>
      <c r="D61" s="5" t="s">
        <v>61</v>
      </c>
      <c r="E61" s="5">
        <v>10807</v>
      </c>
    </row>
    <row r="62" spans="1:5" ht="12.75">
      <c r="A62" s="5">
        <v>10901</v>
      </c>
      <c r="B62" s="5" t="s">
        <v>62</v>
      </c>
      <c r="C62" s="5"/>
      <c r="D62" s="5" t="s">
        <v>62</v>
      </c>
      <c r="E62" s="5">
        <v>10901</v>
      </c>
    </row>
    <row r="63" spans="1:5" ht="12.75">
      <c r="A63" s="5">
        <v>10902</v>
      </c>
      <c r="B63" s="5" t="s">
        <v>63</v>
      </c>
      <c r="C63" s="5"/>
      <c r="D63" s="5" t="s">
        <v>63</v>
      </c>
      <c r="E63" s="5">
        <v>10902</v>
      </c>
    </row>
    <row r="64" spans="1:5" ht="12.75">
      <c r="A64" s="5">
        <v>10903</v>
      </c>
      <c r="B64" s="5" t="s">
        <v>64</v>
      </c>
      <c r="C64" s="5"/>
      <c r="D64" s="5" t="s">
        <v>64</v>
      </c>
      <c r="E64" s="5">
        <v>10903</v>
      </c>
    </row>
    <row r="65" spans="1:5" ht="12.75">
      <c r="A65" s="5">
        <v>10904</v>
      </c>
      <c r="B65" s="5" t="s">
        <v>65</v>
      </c>
      <c r="C65" s="5"/>
      <c r="D65" s="5" t="s">
        <v>65</v>
      </c>
      <c r="E65" s="5">
        <v>10904</v>
      </c>
    </row>
    <row r="66" spans="1:5" ht="12.75">
      <c r="A66" s="5">
        <v>10905</v>
      </c>
      <c r="B66" s="5" t="s">
        <v>66</v>
      </c>
      <c r="C66" s="5"/>
      <c r="D66" s="5" t="s">
        <v>66</v>
      </c>
      <c r="E66" s="5">
        <v>10905</v>
      </c>
    </row>
    <row r="67" spans="1:5" ht="12.75">
      <c r="A67" s="5">
        <v>10906</v>
      </c>
      <c r="B67" s="5" t="s">
        <v>67</v>
      </c>
      <c r="C67" s="5"/>
      <c r="D67" s="5" t="s">
        <v>67</v>
      </c>
      <c r="E67" s="5">
        <v>10906</v>
      </c>
    </row>
    <row r="68" spans="1:5" ht="12.75">
      <c r="A68" s="5">
        <v>11001</v>
      </c>
      <c r="B68" s="5" t="s">
        <v>68</v>
      </c>
      <c r="C68" s="5"/>
      <c r="D68" s="5" t="s">
        <v>68</v>
      </c>
      <c r="E68" s="5">
        <v>11001</v>
      </c>
    </row>
    <row r="69" spans="1:5" ht="12.75">
      <c r="A69" s="5">
        <v>11002</v>
      </c>
      <c r="B69" s="5" t="s">
        <v>69</v>
      </c>
      <c r="C69" s="5"/>
      <c r="D69" s="5" t="s">
        <v>69</v>
      </c>
      <c r="E69" s="5">
        <v>11002</v>
      </c>
    </row>
    <row r="70" spans="1:5" ht="12.75">
      <c r="A70" s="5">
        <v>11003</v>
      </c>
      <c r="B70" s="5" t="s">
        <v>70</v>
      </c>
      <c r="C70" s="5"/>
      <c r="D70" s="5" t="s">
        <v>70</v>
      </c>
      <c r="E70" s="5">
        <v>11003</v>
      </c>
    </row>
    <row r="71" spans="1:5" ht="12.75">
      <c r="A71" s="5">
        <v>11004</v>
      </c>
      <c r="B71" s="5" t="s">
        <v>71</v>
      </c>
      <c r="C71" s="5"/>
      <c r="D71" s="5" t="s">
        <v>71</v>
      </c>
      <c r="E71" s="5">
        <v>11004</v>
      </c>
    </row>
    <row r="72" spans="1:5" ht="12.75">
      <c r="A72" s="6">
        <v>11005</v>
      </c>
      <c r="B72" s="5" t="s">
        <v>72</v>
      </c>
      <c r="C72" s="5"/>
      <c r="D72" s="5" t="s">
        <v>72</v>
      </c>
      <c r="E72" s="6">
        <v>11005</v>
      </c>
    </row>
    <row r="73" spans="1:5" ht="12.75">
      <c r="A73" s="5">
        <v>11101</v>
      </c>
      <c r="B73" s="5" t="s">
        <v>73</v>
      </c>
      <c r="C73" s="5"/>
      <c r="D73" s="5" t="s">
        <v>73</v>
      </c>
      <c r="E73" s="5">
        <v>11101</v>
      </c>
    </row>
    <row r="74" spans="1:5" ht="12.75">
      <c r="A74" s="5">
        <v>11102</v>
      </c>
      <c r="B74" s="5" t="s">
        <v>74</v>
      </c>
      <c r="C74" s="5"/>
      <c r="D74" s="5" t="s">
        <v>74</v>
      </c>
      <c r="E74" s="5">
        <v>11102</v>
      </c>
    </row>
    <row r="75" spans="1:5" ht="12.75">
      <c r="A75" s="5">
        <v>11103</v>
      </c>
      <c r="B75" s="5" t="s">
        <v>75</v>
      </c>
      <c r="C75" s="5"/>
      <c r="D75" s="5" t="s">
        <v>75</v>
      </c>
      <c r="E75" s="5">
        <v>11103</v>
      </c>
    </row>
    <row r="76" spans="1:5" ht="12.75">
      <c r="A76" s="5">
        <v>11104</v>
      </c>
      <c r="B76" s="5" t="s">
        <v>76</v>
      </c>
      <c r="C76" s="5"/>
      <c r="D76" s="5" t="s">
        <v>76</v>
      </c>
      <c r="E76" s="5">
        <v>11104</v>
      </c>
    </row>
    <row r="77" spans="1:5" ht="12.75">
      <c r="A77" s="5">
        <v>11105</v>
      </c>
      <c r="B77" s="5" t="s">
        <v>77</v>
      </c>
      <c r="C77" s="5"/>
      <c r="D77" s="5" t="s">
        <v>77</v>
      </c>
      <c r="E77" s="5">
        <v>11105</v>
      </c>
    </row>
    <row r="78" spans="1:5" ht="12.75">
      <c r="A78" s="5">
        <v>11201</v>
      </c>
      <c r="B78" s="5" t="s">
        <v>78</v>
      </c>
      <c r="C78" s="5"/>
      <c r="D78" s="5" t="s">
        <v>78</v>
      </c>
      <c r="E78" s="5">
        <v>11201</v>
      </c>
    </row>
    <row r="79" spans="1:5" ht="12.75">
      <c r="A79" s="5">
        <v>11202</v>
      </c>
      <c r="B79" s="5" t="s">
        <v>79</v>
      </c>
      <c r="C79" s="5"/>
      <c r="D79" s="5" t="s">
        <v>79</v>
      </c>
      <c r="E79" s="5">
        <v>11202</v>
      </c>
    </row>
    <row r="80" spans="1:5" ht="12.75">
      <c r="A80" s="5">
        <v>11203</v>
      </c>
      <c r="B80" s="5" t="s">
        <v>80</v>
      </c>
      <c r="C80" s="5"/>
      <c r="D80" s="5" t="s">
        <v>80</v>
      </c>
      <c r="E80" s="5">
        <v>11203</v>
      </c>
    </row>
    <row r="81" spans="1:5" ht="12.75">
      <c r="A81" s="5">
        <v>11204</v>
      </c>
      <c r="B81" s="5" t="s">
        <v>81</v>
      </c>
      <c r="C81" s="5"/>
      <c r="D81" s="5" t="s">
        <v>81</v>
      </c>
      <c r="E81" s="5">
        <v>11204</v>
      </c>
    </row>
    <row r="82" spans="1:5" ht="12.75">
      <c r="A82" s="5">
        <v>11205</v>
      </c>
      <c r="B82" s="5" t="s">
        <v>82</v>
      </c>
      <c r="C82" s="5"/>
      <c r="D82" s="5" t="s">
        <v>82</v>
      </c>
      <c r="E82" s="5">
        <v>11205</v>
      </c>
    </row>
    <row r="83" spans="1:5" ht="12.75">
      <c r="A83" s="5">
        <v>11301</v>
      </c>
      <c r="B83" s="5" t="s">
        <v>83</v>
      </c>
      <c r="C83" s="5"/>
      <c r="D83" s="5" t="s">
        <v>83</v>
      </c>
      <c r="E83" s="5">
        <v>11301</v>
      </c>
    </row>
    <row r="84" spans="1:5" ht="12.75">
      <c r="A84" s="5">
        <v>11302</v>
      </c>
      <c r="B84" s="5" t="s">
        <v>84</v>
      </c>
      <c r="C84" s="5"/>
      <c r="D84" s="5" t="s">
        <v>84</v>
      </c>
      <c r="E84" s="5">
        <v>11302</v>
      </c>
    </row>
    <row r="85" spans="1:5" ht="12.75">
      <c r="A85" s="5">
        <v>11303</v>
      </c>
      <c r="B85" s="5" t="s">
        <v>85</v>
      </c>
      <c r="C85" s="5"/>
      <c r="D85" s="5" t="s">
        <v>85</v>
      </c>
      <c r="E85" s="5">
        <v>11303</v>
      </c>
    </row>
    <row r="86" spans="1:5" ht="12.75">
      <c r="A86" s="5">
        <v>11304</v>
      </c>
      <c r="B86" s="5" t="s">
        <v>86</v>
      </c>
      <c r="C86" s="5"/>
      <c r="D86" s="5" t="s">
        <v>86</v>
      </c>
      <c r="E86" s="5">
        <v>11304</v>
      </c>
    </row>
    <row r="87" spans="1:5" ht="12.75">
      <c r="A87" s="5">
        <v>11305</v>
      </c>
      <c r="B87" s="5" t="s">
        <v>87</v>
      </c>
      <c r="C87" s="5"/>
      <c r="D87" s="5" t="s">
        <v>87</v>
      </c>
      <c r="E87" s="5">
        <v>11305</v>
      </c>
    </row>
    <row r="88" spans="1:5" ht="12.75">
      <c r="A88" s="5">
        <v>11401</v>
      </c>
      <c r="B88" s="5" t="s">
        <v>88</v>
      </c>
      <c r="C88" s="5"/>
      <c r="D88" s="5" t="s">
        <v>88</v>
      </c>
      <c r="E88" s="5">
        <v>11401</v>
      </c>
    </row>
    <row r="89" spans="1:5" ht="12.75">
      <c r="A89" s="5">
        <v>11402</v>
      </c>
      <c r="B89" s="5" t="s">
        <v>89</v>
      </c>
      <c r="C89" s="5"/>
      <c r="D89" s="5" t="s">
        <v>89</v>
      </c>
      <c r="E89" s="5">
        <v>11402</v>
      </c>
    </row>
    <row r="90" spans="1:5" ht="12.75">
      <c r="A90" s="5">
        <v>11403</v>
      </c>
      <c r="B90" s="5" t="s">
        <v>90</v>
      </c>
      <c r="C90" s="5"/>
      <c r="D90" s="5" t="s">
        <v>90</v>
      </c>
      <c r="E90" s="5">
        <v>11403</v>
      </c>
    </row>
    <row r="91" spans="1:5" ht="12.75">
      <c r="A91" s="5">
        <v>11501</v>
      </c>
      <c r="B91" s="5" t="s">
        <v>91</v>
      </c>
      <c r="C91" s="5"/>
      <c r="D91" s="5" t="s">
        <v>91</v>
      </c>
      <c r="E91" s="5">
        <v>11501</v>
      </c>
    </row>
    <row r="92" spans="1:5" ht="12.75">
      <c r="A92" s="5">
        <v>11502</v>
      </c>
      <c r="B92" s="5" t="s">
        <v>92</v>
      </c>
      <c r="C92" s="5"/>
      <c r="D92" s="5" t="s">
        <v>92</v>
      </c>
      <c r="E92" s="5">
        <v>11502</v>
      </c>
    </row>
    <row r="93" spans="1:5" ht="12.75">
      <c r="A93" s="5">
        <v>11503</v>
      </c>
      <c r="B93" s="5" t="s">
        <v>93</v>
      </c>
      <c r="C93" s="5"/>
      <c r="D93" s="5" t="s">
        <v>93</v>
      </c>
      <c r="E93" s="5">
        <v>11503</v>
      </c>
    </row>
    <row r="94" spans="1:5" ht="12.75">
      <c r="A94" s="5">
        <v>11504</v>
      </c>
      <c r="B94" s="5" t="s">
        <v>94</v>
      </c>
      <c r="C94" s="5"/>
      <c r="D94" s="5" t="s">
        <v>94</v>
      </c>
      <c r="E94" s="5">
        <v>11504</v>
      </c>
    </row>
    <row r="95" spans="1:5" ht="12.75">
      <c r="A95" s="5">
        <v>11601</v>
      </c>
      <c r="B95" s="5" t="s">
        <v>95</v>
      </c>
      <c r="C95" s="5"/>
      <c r="D95" s="5" t="s">
        <v>95</v>
      </c>
      <c r="E95" s="5">
        <v>11601</v>
      </c>
    </row>
    <row r="96" spans="1:5" ht="12.75">
      <c r="A96" s="5">
        <v>11602</v>
      </c>
      <c r="B96" s="5" t="s">
        <v>96</v>
      </c>
      <c r="C96" s="5"/>
      <c r="D96" s="5" t="s">
        <v>96</v>
      </c>
      <c r="E96" s="5">
        <v>11602</v>
      </c>
    </row>
    <row r="97" spans="1:5" ht="12.75">
      <c r="A97" s="5">
        <v>11603</v>
      </c>
      <c r="B97" s="5" t="s">
        <v>97</v>
      </c>
      <c r="C97" s="5"/>
      <c r="D97" s="5" t="s">
        <v>97</v>
      </c>
      <c r="E97" s="5">
        <v>11603</v>
      </c>
    </row>
    <row r="98" spans="1:5" ht="12.75">
      <c r="A98" s="5">
        <v>11604</v>
      </c>
      <c r="B98" s="5" t="s">
        <v>98</v>
      </c>
      <c r="C98" s="5"/>
      <c r="D98" s="5" t="s">
        <v>98</v>
      </c>
      <c r="E98" s="5">
        <v>11604</v>
      </c>
    </row>
    <row r="99" spans="1:5" ht="12.75">
      <c r="A99" s="5">
        <v>11605</v>
      </c>
      <c r="B99" s="5" t="s">
        <v>99</v>
      </c>
      <c r="C99" s="5"/>
      <c r="D99" s="5" t="s">
        <v>99</v>
      </c>
      <c r="E99" s="5">
        <v>11605</v>
      </c>
    </row>
    <row r="100" spans="1:5" ht="12.75">
      <c r="A100" s="5">
        <v>11701</v>
      </c>
      <c r="B100" s="5" t="s">
        <v>100</v>
      </c>
      <c r="C100" s="5"/>
      <c r="D100" s="5" t="s">
        <v>100</v>
      </c>
      <c r="E100" s="5">
        <v>11701</v>
      </c>
    </row>
    <row r="101" spans="1:5" ht="12.75">
      <c r="A101" s="5">
        <v>11702</v>
      </c>
      <c r="B101" s="5" t="s">
        <v>101</v>
      </c>
      <c r="C101" s="5"/>
      <c r="D101" s="5" t="s">
        <v>101</v>
      </c>
      <c r="E101" s="5">
        <v>11702</v>
      </c>
    </row>
    <row r="102" spans="1:5" ht="12.75">
      <c r="A102" s="5">
        <v>11703</v>
      </c>
      <c r="B102" s="5" t="s">
        <v>102</v>
      </c>
      <c r="C102" s="5"/>
      <c r="D102" s="5" t="s">
        <v>102</v>
      </c>
      <c r="E102" s="5">
        <v>11703</v>
      </c>
    </row>
    <row r="103" spans="1:5" ht="12.75">
      <c r="A103" s="5">
        <v>11801</v>
      </c>
      <c r="B103" s="5" t="s">
        <v>103</v>
      </c>
      <c r="C103" s="5"/>
      <c r="D103" s="5" t="s">
        <v>103</v>
      </c>
      <c r="E103" s="5">
        <v>11801</v>
      </c>
    </row>
    <row r="104" spans="1:5" ht="12.75">
      <c r="A104" s="5">
        <v>11802</v>
      </c>
      <c r="B104" s="5" t="s">
        <v>104</v>
      </c>
      <c r="C104" s="5"/>
      <c r="D104" s="5" t="s">
        <v>104</v>
      </c>
      <c r="E104" s="5">
        <v>11802</v>
      </c>
    </row>
    <row r="105" spans="1:5" ht="12.75">
      <c r="A105" s="5">
        <v>11803</v>
      </c>
      <c r="B105" s="5" t="s">
        <v>105</v>
      </c>
      <c r="C105" s="5"/>
      <c r="D105" s="5" t="s">
        <v>105</v>
      </c>
      <c r="E105" s="5">
        <v>11803</v>
      </c>
    </row>
    <row r="106" spans="1:5" ht="12.75">
      <c r="A106" s="5">
        <v>11804</v>
      </c>
      <c r="B106" s="5" t="s">
        <v>106</v>
      </c>
      <c r="C106" s="5"/>
      <c r="D106" s="5" t="s">
        <v>106</v>
      </c>
      <c r="E106" s="5">
        <v>11804</v>
      </c>
    </row>
    <row r="107" spans="1:5" ht="12.75">
      <c r="A107" s="5">
        <v>11901</v>
      </c>
      <c r="B107" s="5" t="s">
        <v>107</v>
      </c>
      <c r="C107" s="5"/>
      <c r="D107" s="5" t="s">
        <v>107</v>
      </c>
      <c r="E107" s="5">
        <v>11901</v>
      </c>
    </row>
    <row r="108" spans="1:5" ht="12.75">
      <c r="A108" s="5">
        <v>11902</v>
      </c>
      <c r="B108" s="5" t="s">
        <v>108</v>
      </c>
      <c r="C108" s="5"/>
      <c r="D108" s="5" t="s">
        <v>108</v>
      </c>
      <c r="E108" s="5">
        <v>11902</v>
      </c>
    </row>
    <row r="109" spans="1:5" ht="12.75">
      <c r="A109" s="5">
        <v>11903</v>
      </c>
      <c r="B109" s="5" t="s">
        <v>109</v>
      </c>
      <c r="C109" s="5"/>
      <c r="D109" s="5" t="s">
        <v>109</v>
      </c>
      <c r="E109" s="5">
        <v>11903</v>
      </c>
    </row>
    <row r="110" spans="1:5" ht="12.75">
      <c r="A110" s="5">
        <v>11904</v>
      </c>
      <c r="B110" s="5" t="s">
        <v>110</v>
      </c>
      <c r="C110" s="5"/>
      <c r="D110" s="5" t="s">
        <v>110</v>
      </c>
      <c r="E110" s="5">
        <v>11904</v>
      </c>
    </row>
    <row r="111" spans="1:5" ht="12.75">
      <c r="A111" s="5">
        <v>11905</v>
      </c>
      <c r="B111" s="5" t="s">
        <v>111</v>
      </c>
      <c r="C111" s="5"/>
      <c r="D111" s="5" t="s">
        <v>111</v>
      </c>
      <c r="E111" s="5">
        <v>11905</v>
      </c>
    </row>
    <row r="112" spans="1:5" ht="12.75">
      <c r="A112" s="5">
        <v>11906</v>
      </c>
      <c r="B112" s="5" t="s">
        <v>112</v>
      </c>
      <c r="C112" s="5"/>
      <c r="D112" s="5" t="s">
        <v>112</v>
      </c>
      <c r="E112" s="5">
        <v>11906</v>
      </c>
    </row>
    <row r="113" spans="1:5" ht="12.75">
      <c r="A113" s="5">
        <v>11907</v>
      </c>
      <c r="B113" s="5" t="s">
        <v>113</v>
      </c>
      <c r="C113" s="5"/>
      <c r="D113" s="5" t="s">
        <v>113</v>
      </c>
      <c r="E113" s="5">
        <v>11907</v>
      </c>
    </row>
    <row r="114" spans="1:5" ht="12.75">
      <c r="A114" s="5">
        <v>11908</v>
      </c>
      <c r="B114" s="5" t="s">
        <v>114</v>
      </c>
      <c r="C114" s="5"/>
      <c r="D114" s="5" t="s">
        <v>114</v>
      </c>
      <c r="E114" s="5">
        <v>11908</v>
      </c>
    </row>
    <row r="115" spans="1:5" ht="12.75">
      <c r="A115" s="5">
        <v>11909</v>
      </c>
      <c r="B115" s="5" t="s">
        <v>115</v>
      </c>
      <c r="C115" s="5"/>
      <c r="D115" s="5" t="s">
        <v>115</v>
      </c>
      <c r="E115" s="5">
        <v>11909</v>
      </c>
    </row>
    <row r="116" spans="1:5" ht="12.75">
      <c r="A116" s="5">
        <v>11910</v>
      </c>
      <c r="B116" s="5" t="s">
        <v>116</v>
      </c>
      <c r="C116" s="5"/>
      <c r="D116" s="5" t="s">
        <v>116</v>
      </c>
      <c r="E116" s="5">
        <v>11910</v>
      </c>
    </row>
    <row r="117" spans="1:5" ht="12.75">
      <c r="A117" s="5">
        <v>11911</v>
      </c>
      <c r="B117" s="5" t="s">
        <v>117</v>
      </c>
      <c r="C117" s="5"/>
      <c r="D117" s="5" t="s">
        <v>117</v>
      </c>
      <c r="E117" s="5">
        <v>11911</v>
      </c>
    </row>
    <row r="118" spans="1:5" ht="12.75">
      <c r="A118" s="5">
        <v>11912</v>
      </c>
      <c r="B118" s="5" t="s">
        <v>118</v>
      </c>
      <c r="C118" s="5"/>
      <c r="D118" s="5" t="s">
        <v>118</v>
      </c>
      <c r="E118" s="5">
        <v>11912</v>
      </c>
    </row>
    <row r="119" spans="1:5" ht="12.75">
      <c r="A119" s="5">
        <v>12001</v>
      </c>
      <c r="B119" s="5" t="s">
        <v>119</v>
      </c>
      <c r="C119" s="5"/>
      <c r="D119" s="5" t="s">
        <v>119</v>
      </c>
      <c r="E119" s="5">
        <v>12001</v>
      </c>
    </row>
    <row r="120" spans="1:5" ht="12.75">
      <c r="A120" s="5">
        <v>12002</v>
      </c>
      <c r="B120" s="5" t="s">
        <v>120</v>
      </c>
      <c r="C120" s="5"/>
      <c r="D120" s="5" t="s">
        <v>120</v>
      </c>
      <c r="E120" s="5">
        <v>12002</v>
      </c>
    </row>
    <row r="121" spans="1:5" ht="12.75">
      <c r="A121" s="5">
        <v>12003</v>
      </c>
      <c r="B121" s="5" t="s">
        <v>121</v>
      </c>
      <c r="C121" s="5"/>
      <c r="D121" s="5" t="s">
        <v>121</v>
      </c>
      <c r="E121" s="5">
        <v>12003</v>
      </c>
    </row>
    <row r="122" spans="1:5" ht="12.75">
      <c r="A122" s="5">
        <v>12004</v>
      </c>
      <c r="B122" s="5" t="s">
        <v>122</v>
      </c>
      <c r="C122" s="5"/>
      <c r="D122" s="5" t="s">
        <v>122</v>
      </c>
      <c r="E122" s="5">
        <v>12004</v>
      </c>
    </row>
    <row r="123" spans="1:5" ht="12.75">
      <c r="A123" s="5">
        <v>12005</v>
      </c>
      <c r="B123" s="5" t="s">
        <v>123</v>
      </c>
      <c r="C123" s="5"/>
      <c r="D123" s="5" t="s">
        <v>123</v>
      </c>
      <c r="E123" s="5">
        <v>12005</v>
      </c>
    </row>
    <row r="124" spans="1:5" ht="12.75">
      <c r="A124" s="5">
        <v>12006</v>
      </c>
      <c r="B124" s="5" t="s">
        <v>124</v>
      </c>
      <c r="C124" s="5"/>
      <c r="D124" s="5" t="s">
        <v>124</v>
      </c>
      <c r="E124" s="5">
        <v>12006</v>
      </c>
    </row>
    <row r="125" spans="1:5" ht="12.75">
      <c r="A125" s="5">
        <v>20101</v>
      </c>
      <c r="B125" s="5" t="s">
        <v>125</v>
      </c>
      <c r="C125" s="5"/>
      <c r="D125" s="5" t="s">
        <v>125</v>
      </c>
      <c r="E125" s="5">
        <v>20101</v>
      </c>
    </row>
    <row r="126" spans="1:5" ht="12.75">
      <c r="A126" s="5">
        <v>20102</v>
      </c>
      <c r="B126" s="5" t="s">
        <v>126</v>
      </c>
      <c r="C126" s="5"/>
      <c r="D126" s="5" t="s">
        <v>126</v>
      </c>
      <c r="E126" s="5">
        <v>20102</v>
      </c>
    </row>
    <row r="127" spans="1:5" ht="12.75">
      <c r="A127" s="5">
        <v>20103</v>
      </c>
      <c r="B127" s="5" t="s">
        <v>127</v>
      </c>
      <c r="C127" s="5"/>
      <c r="D127" s="5" t="s">
        <v>127</v>
      </c>
      <c r="E127" s="5">
        <v>20103</v>
      </c>
    </row>
    <row r="128" spans="1:5" ht="12.75">
      <c r="A128" s="5">
        <v>20104</v>
      </c>
      <c r="B128" s="5" t="s">
        <v>128</v>
      </c>
      <c r="C128" s="5"/>
      <c r="D128" s="5" t="s">
        <v>128</v>
      </c>
      <c r="E128" s="5">
        <v>20104</v>
      </c>
    </row>
    <row r="129" spans="1:5" ht="12.75">
      <c r="A129" s="5">
        <v>20105</v>
      </c>
      <c r="B129" s="5" t="s">
        <v>129</v>
      </c>
      <c r="C129" s="5"/>
      <c r="D129" s="5" t="s">
        <v>129</v>
      </c>
      <c r="E129" s="5">
        <v>20105</v>
      </c>
    </row>
    <row r="130" spans="1:5" ht="12.75">
      <c r="A130" s="5">
        <v>20106</v>
      </c>
      <c r="B130" s="5" t="s">
        <v>130</v>
      </c>
      <c r="C130" s="5"/>
      <c r="D130" s="5" t="s">
        <v>130</v>
      </c>
      <c r="E130" s="5">
        <v>20106</v>
      </c>
    </row>
    <row r="131" spans="1:5" ht="12.75">
      <c r="A131" s="5">
        <v>20107</v>
      </c>
      <c r="B131" s="5" t="s">
        <v>131</v>
      </c>
      <c r="C131" s="5"/>
      <c r="D131" s="5" t="s">
        <v>131</v>
      </c>
      <c r="E131" s="5">
        <v>20107</v>
      </c>
    </row>
    <row r="132" spans="1:5" ht="12.75">
      <c r="A132" s="5">
        <v>20108</v>
      </c>
      <c r="B132" s="5" t="s">
        <v>132</v>
      </c>
      <c r="C132" s="5"/>
      <c r="D132" s="5" t="s">
        <v>132</v>
      </c>
      <c r="E132" s="5">
        <v>20108</v>
      </c>
    </row>
    <row r="133" spans="1:5" ht="12.75">
      <c r="A133" s="5">
        <v>20109</v>
      </c>
      <c r="B133" s="5" t="s">
        <v>133</v>
      </c>
      <c r="C133" s="5"/>
      <c r="D133" s="5" t="s">
        <v>133</v>
      </c>
      <c r="E133" s="5">
        <v>20109</v>
      </c>
    </row>
    <row r="134" spans="1:5" ht="12.75">
      <c r="A134" s="5">
        <v>20110</v>
      </c>
      <c r="B134" s="5" t="s">
        <v>134</v>
      </c>
      <c r="C134" s="5"/>
      <c r="D134" s="5" t="s">
        <v>134</v>
      </c>
      <c r="E134" s="5">
        <v>20110</v>
      </c>
    </row>
    <row r="135" spans="1:5" ht="12.75">
      <c r="A135" s="5">
        <v>20111</v>
      </c>
      <c r="B135" s="5" t="s">
        <v>135</v>
      </c>
      <c r="C135" s="5"/>
      <c r="D135" s="5" t="s">
        <v>135</v>
      </c>
      <c r="E135" s="5">
        <v>20111</v>
      </c>
    </row>
    <row r="136" spans="1:5" ht="12.75">
      <c r="A136" s="5">
        <v>20112</v>
      </c>
      <c r="B136" s="5" t="s">
        <v>136</v>
      </c>
      <c r="C136" s="5"/>
      <c r="D136" s="5" t="s">
        <v>136</v>
      </c>
      <c r="E136" s="5">
        <v>20112</v>
      </c>
    </row>
    <row r="137" spans="1:5" ht="12.75">
      <c r="A137" s="5">
        <v>20113</v>
      </c>
      <c r="B137" s="5" t="s">
        <v>137</v>
      </c>
      <c r="C137" s="5"/>
      <c r="D137" s="5" t="s">
        <v>137</v>
      </c>
      <c r="E137" s="5">
        <v>20113</v>
      </c>
    </row>
    <row r="138" spans="1:5" ht="12.75">
      <c r="A138" s="5">
        <v>20114</v>
      </c>
      <c r="B138" s="5" t="s">
        <v>138</v>
      </c>
      <c r="C138" s="5"/>
      <c r="D138" s="5" t="s">
        <v>138</v>
      </c>
      <c r="E138" s="5">
        <v>20114</v>
      </c>
    </row>
    <row r="139" spans="1:5" ht="12.75">
      <c r="A139" s="5">
        <v>20201</v>
      </c>
      <c r="B139" s="5" t="s">
        <v>139</v>
      </c>
      <c r="C139" s="5"/>
      <c r="D139" s="5" t="s">
        <v>139</v>
      </c>
      <c r="E139" s="5">
        <v>20201</v>
      </c>
    </row>
    <row r="140" spans="1:5" ht="12.75">
      <c r="A140" s="5">
        <v>20202</v>
      </c>
      <c r="B140" s="5" t="s">
        <v>140</v>
      </c>
      <c r="C140" s="5"/>
      <c r="D140" s="5" t="s">
        <v>140</v>
      </c>
      <c r="E140" s="5">
        <v>20202</v>
      </c>
    </row>
    <row r="141" spans="1:5" ht="12.75">
      <c r="A141" s="5">
        <v>20203</v>
      </c>
      <c r="B141" s="5" t="s">
        <v>141</v>
      </c>
      <c r="C141" s="5"/>
      <c r="D141" s="5" t="s">
        <v>141</v>
      </c>
      <c r="E141" s="5">
        <v>20203</v>
      </c>
    </row>
    <row r="142" spans="1:5" ht="12.75">
      <c r="A142" s="5">
        <v>20204</v>
      </c>
      <c r="B142" s="5" t="s">
        <v>142</v>
      </c>
      <c r="C142" s="5"/>
      <c r="D142" s="5" t="s">
        <v>142</v>
      </c>
      <c r="E142" s="5">
        <v>20204</v>
      </c>
    </row>
    <row r="143" spans="1:5" ht="12.75">
      <c r="A143" s="5">
        <v>20205</v>
      </c>
      <c r="B143" s="5" t="s">
        <v>143</v>
      </c>
      <c r="C143" s="5"/>
      <c r="D143" s="5" t="s">
        <v>143</v>
      </c>
      <c r="E143" s="5">
        <v>20205</v>
      </c>
    </row>
    <row r="144" spans="1:5" ht="12.75">
      <c r="A144" s="5">
        <v>20206</v>
      </c>
      <c r="B144" s="5" t="s">
        <v>144</v>
      </c>
      <c r="C144" s="5"/>
      <c r="D144" s="5" t="s">
        <v>144</v>
      </c>
      <c r="E144" s="5">
        <v>20206</v>
      </c>
    </row>
    <row r="145" spans="1:5" ht="12.75">
      <c r="A145" s="5">
        <v>20207</v>
      </c>
      <c r="B145" s="5" t="s">
        <v>145</v>
      </c>
      <c r="C145" s="5"/>
      <c r="D145" s="5" t="s">
        <v>145</v>
      </c>
      <c r="E145" s="5">
        <v>20207</v>
      </c>
    </row>
    <row r="146" spans="1:5" ht="12.75">
      <c r="A146" s="5">
        <v>20208</v>
      </c>
      <c r="B146" s="5" t="s">
        <v>146</v>
      </c>
      <c r="C146" s="5"/>
      <c r="D146" s="5" t="s">
        <v>146</v>
      </c>
      <c r="E146" s="5">
        <v>20208</v>
      </c>
    </row>
    <row r="147" spans="1:5" ht="12.75">
      <c r="A147" s="5">
        <v>20209</v>
      </c>
      <c r="B147" s="5" t="s">
        <v>147</v>
      </c>
      <c r="C147" s="5"/>
      <c r="D147" s="5" t="s">
        <v>147</v>
      </c>
      <c r="E147" s="5">
        <v>20209</v>
      </c>
    </row>
    <row r="148" spans="1:5" ht="12.75">
      <c r="A148" s="5">
        <v>20210</v>
      </c>
      <c r="B148" s="5" t="s">
        <v>148</v>
      </c>
      <c r="C148" s="5"/>
      <c r="D148" s="5" t="s">
        <v>148</v>
      </c>
      <c r="E148" s="5">
        <v>20210</v>
      </c>
    </row>
    <row r="149" spans="1:5" ht="12.75">
      <c r="A149" s="5">
        <v>20211</v>
      </c>
      <c r="B149" s="5" t="s">
        <v>149</v>
      </c>
      <c r="C149" s="5"/>
      <c r="D149" s="5" t="s">
        <v>149</v>
      </c>
      <c r="E149" s="5">
        <v>20211</v>
      </c>
    </row>
    <row r="150" spans="1:5" ht="12.75">
      <c r="A150" s="5">
        <v>20212</v>
      </c>
      <c r="B150" s="5" t="s">
        <v>150</v>
      </c>
      <c r="C150" s="5"/>
      <c r="D150" s="5" t="s">
        <v>150</v>
      </c>
      <c r="E150" s="5">
        <v>20212</v>
      </c>
    </row>
    <row r="151" spans="1:5" ht="12.75">
      <c r="A151" s="5">
        <v>20213</v>
      </c>
      <c r="B151" s="5" t="s">
        <v>151</v>
      </c>
      <c r="C151" s="5"/>
      <c r="D151" s="5" t="s">
        <v>151</v>
      </c>
      <c r="E151" s="5">
        <v>20213</v>
      </c>
    </row>
    <row r="152" spans="1:5" ht="12.75">
      <c r="A152" s="5">
        <v>20214</v>
      </c>
      <c r="B152" s="5" t="s">
        <v>152</v>
      </c>
      <c r="C152" s="5"/>
      <c r="D152" s="5" t="s">
        <v>152</v>
      </c>
      <c r="E152" s="5">
        <v>20214</v>
      </c>
    </row>
    <row r="153" spans="1:5" ht="12.75">
      <c r="A153" s="5">
        <v>20301</v>
      </c>
      <c r="B153" s="5" t="s">
        <v>153</v>
      </c>
      <c r="C153" s="5"/>
      <c r="D153" s="5" t="s">
        <v>153</v>
      </c>
      <c r="E153" s="5">
        <v>20301</v>
      </c>
    </row>
    <row r="154" spans="1:5" ht="12.75">
      <c r="A154" s="5">
        <v>20302</v>
      </c>
      <c r="B154" s="5" t="s">
        <v>154</v>
      </c>
      <c r="C154" s="5"/>
      <c r="D154" s="5" t="s">
        <v>154</v>
      </c>
      <c r="E154" s="5">
        <v>20302</v>
      </c>
    </row>
    <row r="155" spans="1:5" ht="12.75">
      <c r="A155" s="5">
        <v>20303</v>
      </c>
      <c r="B155" s="5" t="s">
        <v>155</v>
      </c>
      <c r="C155" s="5"/>
      <c r="D155" s="5" t="s">
        <v>155</v>
      </c>
      <c r="E155" s="5">
        <v>20303</v>
      </c>
    </row>
    <row r="156" spans="1:5" ht="12.75">
      <c r="A156" s="5">
        <v>20304</v>
      </c>
      <c r="B156" s="5" t="s">
        <v>156</v>
      </c>
      <c r="C156" s="5"/>
      <c r="D156" s="5" t="s">
        <v>156</v>
      </c>
      <c r="E156" s="5">
        <v>20304</v>
      </c>
    </row>
    <row r="157" spans="1:5" ht="12.75">
      <c r="A157" s="5">
        <v>20305</v>
      </c>
      <c r="B157" s="5" t="s">
        <v>157</v>
      </c>
      <c r="C157" s="5"/>
      <c r="D157" s="5" t="s">
        <v>157</v>
      </c>
      <c r="E157" s="5">
        <v>20305</v>
      </c>
    </row>
    <row r="158" spans="1:5" ht="12.75">
      <c r="A158" s="5">
        <v>20307</v>
      </c>
      <c r="B158" s="5" t="s">
        <v>158</v>
      </c>
      <c r="C158" s="5"/>
      <c r="D158" s="5" t="s">
        <v>158</v>
      </c>
      <c r="E158" s="5">
        <v>20307</v>
      </c>
    </row>
    <row r="159" spans="1:5" ht="12.75">
      <c r="A159" s="5">
        <v>20308</v>
      </c>
      <c r="B159" s="5" t="s">
        <v>159</v>
      </c>
      <c r="C159" s="5"/>
      <c r="D159" s="5" t="s">
        <v>159</v>
      </c>
      <c r="E159" s="5">
        <v>20308</v>
      </c>
    </row>
    <row r="160" spans="1:5" ht="12.75">
      <c r="A160" s="5">
        <v>20401</v>
      </c>
      <c r="B160" s="5" t="s">
        <v>160</v>
      </c>
      <c r="C160" s="5"/>
      <c r="D160" s="5" t="s">
        <v>160</v>
      </c>
      <c r="E160" s="5">
        <v>20401</v>
      </c>
    </row>
    <row r="161" spans="1:5" ht="12.75">
      <c r="A161" s="5">
        <v>20402</v>
      </c>
      <c r="B161" s="5" t="s">
        <v>161</v>
      </c>
      <c r="C161" s="5"/>
      <c r="D161" s="5" t="s">
        <v>161</v>
      </c>
      <c r="E161" s="5">
        <v>20402</v>
      </c>
    </row>
    <row r="162" spans="1:5" ht="12.75">
      <c r="A162" s="5">
        <v>20403</v>
      </c>
      <c r="B162" s="5" t="s">
        <v>162</v>
      </c>
      <c r="C162" s="5"/>
      <c r="D162" s="5" t="s">
        <v>162</v>
      </c>
      <c r="E162" s="5">
        <v>20403</v>
      </c>
    </row>
    <row r="163" spans="1:5" ht="12.75">
      <c r="A163" s="5">
        <v>20404</v>
      </c>
      <c r="B163" s="5" t="s">
        <v>163</v>
      </c>
      <c r="C163" s="5"/>
      <c r="D163" s="5" t="s">
        <v>163</v>
      </c>
      <c r="E163" s="5">
        <v>20404</v>
      </c>
    </row>
    <row r="164" spans="1:5" ht="12.75">
      <c r="A164" s="5">
        <v>20501</v>
      </c>
      <c r="B164" s="5" t="s">
        <v>164</v>
      </c>
      <c r="C164" s="5"/>
      <c r="D164" s="5" t="s">
        <v>164</v>
      </c>
      <c r="E164" s="5">
        <v>20501</v>
      </c>
    </row>
    <row r="165" spans="1:5" ht="12.75">
      <c r="A165" s="5">
        <v>20502</v>
      </c>
      <c r="B165" s="5" t="s">
        <v>165</v>
      </c>
      <c r="C165" s="5"/>
      <c r="D165" s="5" t="s">
        <v>165</v>
      </c>
      <c r="E165" s="5">
        <v>20502</v>
      </c>
    </row>
    <row r="166" spans="1:5" ht="12.75">
      <c r="A166" s="5">
        <v>20503</v>
      </c>
      <c r="B166" s="5" t="s">
        <v>166</v>
      </c>
      <c r="C166" s="5"/>
      <c r="D166" s="5" t="s">
        <v>166</v>
      </c>
      <c r="E166" s="5">
        <v>20503</v>
      </c>
    </row>
    <row r="167" spans="1:5" ht="12.75">
      <c r="A167" s="5">
        <v>20504</v>
      </c>
      <c r="B167" s="5" t="s">
        <v>167</v>
      </c>
      <c r="C167" s="5"/>
      <c r="D167" s="5" t="s">
        <v>167</v>
      </c>
      <c r="E167" s="5">
        <v>20504</v>
      </c>
    </row>
    <row r="168" spans="1:5" ht="12.75">
      <c r="A168" s="5">
        <v>20505</v>
      </c>
      <c r="B168" s="5" t="s">
        <v>168</v>
      </c>
      <c r="C168" s="5"/>
      <c r="D168" s="5" t="s">
        <v>168</v>
      </c>
      <c r="E168" s="5">
        <v>20505</v>
      </c>
    </row>
    <row r="169" spans="1:5" ht="12.75">
      <c r="A169" s="5">
        <v>20506</v>
      </c>
      <c r="B169" s="5" t="s">
        <v>169</v>
      </c>
      <c r="C169" s="5"/>
      <c r="D169" s="5" t="s">
        <v>169</v>
      </c>
      <c r="E169" s="5">
        <v>20506</v>
      </c>
    </row>
    <row r="170" spans="1:5" ht="12.75">
      <c r="A170" s="5">
        <v>20507</v>
      </c>
      <c r="B170" s="5" t="s">
        <v>170</v>
      </c>
      <c r="C170" s="5"/>
      <c r="D170" s="5" t="s">
        <v>170</v>
      </c>
      <c r="E170" s="5">
        <v>20507</v>
      </c>
    </row>
    <row r="171" spans="1:5" ht="12.75">
      <c r="A171" s="5">
        <v>20508</v>
      </c>
      <c r="B171" s="5" t="s">
        <v>171</v>
      </c>
      <c r="C171" s="5"/>
      <c r="D171" s="5" t="s">
        <v>171</v>
      </c>
      <c r="E171" s="5">
        <v>20508</v>
      </c>
    </row>
    <row r="172" spans="1:5" ht="12.75">
      <c r="A172" s="5">
        <v>20601</v>
      </c>
      <c r="B172" s="5" t="s">
        <v>172</v>
      </c>
      <c r="C172" s="5"/>
      <c r="D172" s="5" t="s">
        <v>172</v>
      </c>
      <c r="E172" s="5">
        <v>20601</v>
      </c>
    </row>
    <row r="173" spans="1:5" ht="12.75">
      <c r="A173" s="5">
        <v>20602</v>
      </c>
      <c r="B173" s="5" t="s">
        <v>173</v>
      </c>
      <c r="C173" s="5"/>
      <c r="D173" s="5" t="s">
        <v>173</v>
      </c>
      <c r="E173" s="5">
        <v>20602</v>
      </c>
    </row>
    <row r="174" spans="1:5" ht="12.75">
      <c r="A174" s="5">
        <v>20603</v>
      </c>
      <c r="B174" s="5" t="s">
        <v>174</v>
      </c>
      <c r="C174" s="5"/>
      <c r="D174" s="5" t="s">
        <v>174</v>
      </c>
      <c r="E174" s="5">
        <v>20603</v>
      </c>
    </row>
    <row r="175" spans="1:5" ht="12.75">
      <c r="A175" s="5">
        <v>20604</v>
      </c>
      <c r="B175" s="5" t="s">
        <v>175</v>
      </c>
      <c r="C175" s="5"/>
      <c r="D175" s="5" t="s">
        <v>175</v>
      </c>
      <c r="E175" s="5">
        <v>20604</v>
      </c>
    </row>
    <row r="176" spans="1:5" ht="12.75">
      <c r="A176" s="5">
        <v>20605</v>
      </c>
      <c r="B176" s="5" t="s">
        <v>176</v>
      </c>
      <c r="C176" s="5"/>
      <c r="D176" s="5" t="s">
        <v>176</v>
      </c>
      <c r="E176" s="5">
        <v>20605</v>
      </c>
    </row>
    <row r="177" spans="1:5" ht="12.75">
      <c r="A177" s="5">
        <v>20606</v>
      </c>
      <c r="B177" s="5" t="s">
        <v>177</v>
      </c>
      <c r="C177" s="5"/>
      <c r="D177" s="5" t="s">
        <v>177</v>
      </c>
      <c r="E177" s="5">
        <v>20606</v>
      </c>
    </row>
    <row r="178" spans="1:5" ht="12.75">
      <c r="A178" s="5">
        <v>20607</v>
      </c>
      <c r="B178" s="5" t="s">
        <v>178</v>
      </c>
      <c r="C178" s="5"/>
      <c r="D178" s="5" t="s">
        <v>178</v>
      </c>
      <c r="E178" s="5">
        <v>20607</v>
      </c>
    </row>
    <row r="179" spans="1:5" ht="12.75">
      <c r="A179" s="5">
        <v>20608</v>
      </c>
      <c r="B179" s="5" t="s">
        <v>179</v>
      </c>
      <c r="C179" s="5"/>
      <c r="D179" s="5" t="s">
        <v>179</v>
      </c>
      <c r="E179" s="5">
        <v>20608</v>
      </c>
    </row>
    <row r="180" spans="1:5" ht="12.75">
      <c r="A180" s="5">
        <v>20701</v>
      </c>
      <c r="B180" s="5" t="s">
        <v>180</v>
      </c>
      <c r="C180" s="5"/>
      <c r="D180" s="5" t="s">
        <v>180</v>
      </c>
      <c r="E180" s="5">
        <v>20701</v>
      </c>
    </row>
    <row r="181" spans="1:5" ht="12.75">
      <c r="A181" s="5">
        <v>20702</v>
      </c>
      <c r="B181" s="5" t="s">
        <v>181</v>
      </c>
      <c r="C181" s="5"/>
      <c r="D181" s="5" t="s">
        <v>181</v>
      </c>
      <c r="E181" s="5">
        <v>20702</v>
      </c>
    </row>
    <row r="182" spans="1:5" ht="12.75">
      <c r="A182" s="5">
        <v>20703</v>
      </c>
      <c r="B182" s="5" t="s">
        <v>182</v>
      </c>
      <c r="C182" s="5"/>
      <c r="D182" s="5" t="s">
        <v>182</v>
      </c>
      <c r="E182" s="5">
        <v>20703</v>
      </c>
    </row>
    <row r="183" spans="1:5" ht="12.75">
      <c r="A183" s="5">
        <v>20704</v>
      </c>
      <c r="B183" s="5" t="s">
        <v>183</v>
      </c>
      <c r="C183" s="5"/>
      <c r="D183" s="5" t="s">
        <v>183</v>
      </c>
      <c r="E183" s="5">
        <v>20704</v>
      </c>
    </row>
    <row r="184" spans="1:5" ht="12.75">
      <c r="A184" s="5">
        <v>20705</v>
      </c>
      <c r="B184" s="5" t="s">
        <v>184</v>
      </c>
      <c r="C184" s="5"/>
      <c r="D184" s="5" t="s">
        <v>184</v>
      </c>
      <c r="E184" s="5">
        <v>20705</v>
      </c>
    </row>
    <row r="185" spans="1:5" ht="12.75">
      <c r="A185" s="5">
        <v>20706</v>
      </c>
      <c r="B185" s="5" t="s">
        <v>185</v>
      </c>
      <c r="C185" s="5"/>
      <c r="D185" s="5" t="s">
        <v>185</v>
      </c>
      <c r="E185" s="5">
        <v>20706</v>
      </c>
    </row>
    <row r="186" spans="1:5" ht="12.75">
      <c r="A186" s="5">
        <v>20707</v>
      </c>
      <c r="B186" s="5" t="s">
        <v>186</v>
      </c>
      <c r="C186" s="5"/>
      <c r="D186" s="5" t="s">
        <v>186</v>
      </c>
      <c r="E186" s="5">
        <v>20707</v>
      </c>
    </row>
    <row r="187" spans="1:5" ht="12.75">
      <c r="A187" s="5">
        <v>20801</v>
      </c>
      <c r="B187" s="5" t="s">
        <v>187</v>
      </c>
      <c r="C187" s="5"/>
      <c r="D187" s="5" t="s">
        <v>187</v>
      </c>
      <c r="E187" s="5">
        <v>20801</v>
      </c>
    </row>
    <row r="188" spans="1:5" ht="12.75">
      <c r="A188" s="5">
        <v>20802</v>
      </c>
      <c r="B188" s="5" t="s">
        <v>188</v>
      </c>
      <c r="C188" s="5"/>
      <c r="D188" s="5" t="s">
        <v>188</v>
      </c>
      <c r="E188" s="5">
        <v>20802</v>
      </c>
    </row>
    <row r="189" spans="1:5" ht="12.75">
      <c r="A189" s="5">
        <v>20803</v>
      </c>
      <c r="B189" s="5" t="s">
        <v>189</v>
      </c>
      <c r="C189" s="5"/>
      <c r="D189" s="5" t="s">
        <v>189</v>
      </c>
      <c r="E189" s="5">
        <v>20803</v>
      </c>
    </row>
    <row r="190" spans="1:5" ht="12.75">
      <c r="A190" s="5">
        <v>20804</v>
      </c>
      <c r="B190" s="5" t="s">
        <v>190</v>
      </c>
      <c r="C190" s="5"/>
      <c r="D190" s="5" t="s">
        <v>190</v>
      </c>
      <c r="E190" s="5">
        <v>20804</v>
      </c>
    </row>
    <row r="191" spans="1:5" ht="12.75">
      <c r="A191" s="5">
        <v>20805</v>
      </c>
      <c r="B191" s="5" t="s">
        <v>191</v>
      </c>
      <c r="C191" s="5"/>
      <c r="D191" s="5" t="s">
        <v>191</v>
      </c>
      <c r="E191" s="5">
        <v>20805</v>
      </c>
    </row>
    <row r="192" spans="1:5" ht="12.75">
      <c r="A192" s="5">
        <v>20901</v>
      </c>
      <c r="B192" s="5" t="s">
        <v>192</v>
      </c>
      <c r="C192" s="5"/>
      <c r="D192" s="5" t="s">
        <v>192</v>
      </c>
      <c r="E192" s="5">
        <v>20901</v>
      </c>
    </row>
    <row r="193" spans="1:5" ht="12.75">
      <c r="A193" s="5">
        <v>20902</v>
      </c>
      <c r="B193" s="5" t="s">
        <v>193</v>
      </c>
      <c r="C193" s="5"/>
      <c r="D193" s="5" t="s">
        <v>193</v>
      </c>
      <c r="E193" s="5">
        <v>20902</v>
      </c>
    </row>
    <row r="194" spans="1:5" ht="12.75">
      <c r="A194" s="5">
        <v>20903</v>
      </c>
      <c r="B194" s="5" t="s">
        <v>194</v>
      </c>
      <c r="C194" s="5"/>
      <c r="D194" s="5" t="s">
        <v>194</v>
      </c>
      <c r="E194" s="5">
        <v>20903</v>
      </c>
    </row>
    <row r="195" spans="1:5" ht="12.75">
      <c r="A195" s="5">
        <v>20904</v>
      </c>
      <c r="B195" s="5" t="s">
        <v>195</v>
      </c>
      <c r="C195" s="5"/>
      <c r="D195" s="5" t="s">
        <v>195</v>
      </c>
      <c r="E195" s="5">
        <v>20904</v>
      </c>
    </row>
    <row r="196" spans="1:5" ht="12.75">
      <c r="A196" s="5">
        <v>20905</v>
      </c>
      <c r="B196" s="5" t="s">
        <v>196</v>
      </c>
      <c r="C196" s="5"/>
      <c r="D196" s="5" t="s">
        <v>196</v>
      </c>
      <c r="E196" s="5">
        <v>20905</v>
      </c>
    </row>
    <row r="197" spans="1:5" ht="12.75">
      <c r="A197" s="5">
        <v>21001</v>
      </c>
      <c r="B197" s="5" t="s">
        <v>197</v>
      </c>
      <c r="C197" s="5"/>
      <c r="D197" s="5" t="s">
        <v>197</v>
      </c>
      <c r="E197" s="5">
        <v>21001</v>
      </c>
    </row>
    <row r="198" spans="1:5" ht="12.75">
      <c r="A198" s="5">
        <v>21002</v>
      </c>
      <c r="B198" s="5" t="s">
        <v>198</v>
      </c>
      <c r="C198" s="5"/>
      <c r="D198" s="5" t="s">
        <v>198</v>
      </c>
      <c r="E198" s="5">
        <v>21002</v>
      </c>
    </row>
    <row r="199" spans="1:5" ht="12.75">
      <c r="A199" s="5">
        <v>21003</v>
      </c>
      <c r="B199" s="5" t="s">
        <v>199</v>
      </c>
      <c r="C199" s="5"/>
      <c r="D199" s="5" t="s">
        <v>199</v>
      </c>
      <c r="E199" s="5">
        <v>21003</v>
      </c>
    </row>
    <row r="200" spans="1:5" ht="12.75">
      <c r="A200" s="5">
        <v>21004</v>
      </c>
      <c r="B200" s="5" t="s">
        <v>200</v>
      </c>
      <c r="C200" s="5"/>
      <c r="D200" s="5" t="s">
        <v>200</v>
      </c>
      <c r="E200" s="5">
        <v>21004</v>
      </c>
    </row>
    <row r="201" spans="1:5" ht="12.75">
      <c r="A201" s="5">
        <v>21005</v>
      </c>
      <c r="B201" s="5" t="s">
        <v>201</v>
      </c>
      <c r="C201" s="5"/>
      <c r="D201" s="5" t="s">
        <v>201</v>
      </c>
      <c r="E201" s="5">
        <v>21005</v>
      </c>
    </row>
    <row r="202" spans="1:5" ht="12.75">
      <c r="A202" s="5">
        <v>21006</v>
      </c>
      <c r="B202" s="5" t="s">
        <v>202</v>
      </c>
      <c r="C202" s="5"/>
      <c r="D202" s="5" t="s">
        <v>202</v>
      </c>
      <c r="E202" s="5">
        <v>21006</v>
      </c>
    </row>
    <row r="203" spans="1:5" ht="12.75">
      <c r="A203" s="5">
        <v>21007</v>
      </c>
      <c r="B203" s="5" t="s">
        <v>203</v>
      </c>
      <c r="C203" s="5"/>
      <c r="D203" s="5" t="s">
        <v>203</v>
      </c>
      <c r="E203" s="5">
        <v>21007</v>
      </c>
    </row>
    <row r="204" spans="1:5" ht="12.75">
      <c r="A204" s="5">
        <v>21008</v>
      </c>
      <c r="B204" s="5" t="s">
        <v>204</v>
      </c>
      <c r="C204" s="5"/>
      <c r="D204" s="5" t="s">
        <v>204</v>
      </c>
      <c r="E204" s="5">
        <v>21008</v>
      </c>
    </row>
    <row r="205" spans="1:5" ht="12.75">
      <c r="A205" s="5">
        <v>21009</v>
      </c>
      <c r="B205" s="5" t="s">
        <v>205</v>
      </c>
      <c r="C205" s="5"/>
      <c r="D205" s="5" t="s">
        <v>205</v>
      </c>
      <c r="E205" s="5">
        <v>21009</v>
      </c>
    </row>
    <row r="206" spans="1:5" ht="12.75">
      <c r="A206" s="5">
        <v>21010</v>
      </c>
      <c r="B206" s="5" t="s">
        <v>206</v>
      </c>
      <c r="C206" s="5"/>
      <c r="D206" s="5" t="s">
        <v>206</v>
      </c>
      <c r="E206" s="5">
        <v>21010</v>
      </c>
    </row>
    <row r="207" spans="1:5" ht="12.75">
      <c r="A207" s="5">
        <v>21011</v>
      </c>
      <c r="B207" s="5" t="s">
        <v>207</v>
      </c>
      <c r="C207" s="5"/>
      <c r="D207" s="5" t="s">
        <v>207</v>
      </c>
      <c r="E207" s="5">
        <v>21011</v>
      </c>
    </row>
    <row r="208" spans="1:5" ht="12.75">
      <c r="A208" s="5">
        <v>21012</v>
      </c>
      <c r="B208" s="5" t="s">
        <v>208</v>
      </c>
      <c r="C208" s="5"/>
      <c r="D208" s="5" t="s">
        <v>208</v>
      </c>
      <c r="E208" s="5">
        <v>21012</v>
      </c>
    </row>
    <row r="209" spans="1:5" ht="12.75">
      <c r="A209" s="5">
        <v>21013</v>
      </c>
      <c r="B209" s="5" t="s">
        <v>209</v>
      </c>
      <c r="C209" s="5"/>
      <c r="D209" s="5" t="s">
        <v>209</v>
      </c>
      <c r="E209" s="5">
        <v>21013</v>
      </c>
    </row>
    <row r="210" spans="1:5" ht="12.75">
      <c r="A210" s="5">
        <v>21101</v>
      </c>
      <c r="B210" s="5" t="s">
        <v>210</v>
      </c>
      <c r="C210" s="5"/>
      <c r="D210" s="5" t="s">
        <v>210</v>
      </c>
      <c r="E210" s="5">
        <v>21101</v>
      </c>
    </row>
    <row r="211" spans="1:5" ht="12.75">
      <c r="A211" s="5">
        <v>21102</v>
      </c>
      <c r="B211" s="5" t="s">
        <v>211</v>
      </c>
      <c r="C211" s="5"/>
      <c r="D211" s="5" t="s">
        <v>211</v>
      </c>
      <c r="E211" s="5">
        <v>21102</v>
      </c>
    </row>
    <row r="212" spans="1:5" ht="12.75">
      <c r="A212" s="5">
        <v>21103</v>
      </c>
      <c r="B212" s="5" t="s">
        <v>212</v>
      </c>
      <c r="C212" s="5"/>
      <c r="D212" s="5" t="s">
        <v>212</v>
      </c>
      <c r="E212" s="5">
        <v>21103</v>
      </c>
    </row>
    <row r="213" spans="1:5" ht="12.75">
      <c r="A213" s="5">
        <v>21104</v>
      </c>
      <c r="B213" s="5" t="s">
        <v>213</v>
      </c>
      <c r="C213" s="5"/>
      <c r="D213" s="5" t="s">
        <v>213</v>
      </c>
      <c r="E213" s="5">
        <v>21104</v>
      </c>
    </row>
    <row r="214" spans="1:5" ht="12.75">
      <c r="A214" s="5">
        <v>21105</v>
      </c>
      <c r="B214" s="5" t="s">
        <v>214</v>
      </c>
      <c r="C214" s="5"/>
      <c r="D214" s="5" t="s">
        <v>214</v>
      </c>
      <c r="E214" s="5">
        <v>21105</v>
      </c>
    </row>
    <row r="215" spans="1:5" ht="12.75">
      <c r="A215" s="5">
        <v>21106</v>
      </c>
      <c r="B215" s="5" t="s">
        <v>215</v>
      </c>
      <c r="C215" s="5"/>
      <c r="D215" s="5" t="s">
        <v>215</v>
      </c>
      <c r="E215" s="5">
        <v>21106</v>
      </c>
    </row>
    <row r="216" spans="1:5" ht="12.75">
      <c r="A216" s="5">
        <v>21107</v>
      </c>
      <c r="B216" s="5" t="s">
        <v>216</v>
      </c>
      <c r="C216" s="5"/>
      <c r="D216" s="5" t="s">
        <v>216</v>
      </c>
      <c r="E216" s="5">
        <v>21107</v>
      </c>
    </row>
    <row r="217" spans="1:5" ht="12.75">
      <c r="A217" s="5">
        <v>21201</v>
      </c>
      <c r="B217" s="5" t="s">
        <v>217</v>
      </c>
      <c r="C217" s="5"/>
      <c r="D217" s="5" t="s">
        <v>217</v>
      </c>
      <c r="E217" s="5">
        <v>21201</v>
      </c>
    </row>
    <row r="218" spans="1:5" ht="12.75">
      <c r="A218" s="5">
        <v>21202</v>
      </c>
      <c r="B218" s="5" t="s">
        <v>218</v>
      </c>
      <c r="C218" s="5"/>
      <c r="D218" s="5" t="s">
        <v>218</v>
      </c>
      <c r="E218" s="5">
        <v>21202</v>
      </c>
    </row>
    <row r="219" spans="1:5" ht="12.75">
      <c r="A219" s="5">
        <v>21203</v>
      </c>
      <c r="B219" s="5" t="s">
        <v>219</v>
      </c>
      <c r="C219" s="5"/>
      <c r="D219" s="5" t="s">
        <v>219</v>
      </c>
      <c r="E219" s="5">
        <v>21203</v>
      </c>
    </row>
    <row r="220" spans="1:5" ht="12.75">
      <c r="A220" s="5">
        <v>21204</v>
      </c>
      <c r="B220" s="5" t="s">
        <v>220</v>
      </c>
      <c r="C220" s="5"/>
      <c r="D220" s="5" t="s">
        <v>220</v>
      </c>
      <c r="E220" s="5">
        <v>21204</v>
      </c>
    </row>
    <row r="221" spans="1:5" ht="12.75">
      <c r="A221" s="5">
        <v>21205</v>
      </c>
      <c r="B221" s="5" t="s">
        <v>221</v>
      </c>
      <c r="C221" s="5"/>
      <c r="D221" s="5" t="s">
        <v>221</v>
      </c>
      <c r="E221" s="5">
        <v>21205</v>
      </c>
    </row>
    <row r="222" spans="1:5" ht="12.75">
      <c r="A222" s="5">
        <v>21301</v>
      </c>
      <c r="B222" s="5" t="s">
        <v>222</v>
      </c>
      <c r="C222" s="5"/>
      <c r="D222" s="5" t="s">
        <v>222</v>
      </c>
      <c r="E222" s="5">
        <v>21301</v>
      </c>
    </row>
    <row r="223" spans="1:5" ht="12.75">
      <c r="A223" s="5">
        <v>21302</v>
      </c>
      <c r="B223" s="5" t="s">
        <v>223</v>
      </c>
      <c r="C223" s="5"/>
      <c r="D223" s="5" t="s">
        <v>223</v>
      </c>
      <c r="E223" s="5">
        <v>21302</v>
      </c>
    </row>
    <row r="224" spans="1:5" ht="12.75">
      <c r="A224" s="5">
        <v>21303</v>
      </c>
      <c r="B224" s="5" t="s">
        <v>224</v>
      </c>
      <c r="C224" s="5"/>
      <c r="D224" s="5" t="s">
        <v>224</v>
      </c>
      <c r="E224" s="5">
        <v>21303</v>
      </c>
    </row>
    <row r="225" spans="1:5" ht="12.75">
      <c r="A225" s="5">
        <v>21304</v>
      </c>
      <c r="B225" s="5" t="s">
        <v>225</v>
      </c>
      <c r="C225" s="5"/>
      <c r="D225" s="5" t="s">
        <v>225</v>
      </c>
      <c r="E225" s="5">
        <v>21304</v>
      </c>
    </row>
    <row r="226" spans="1:5" ht="12.75">
      <c r="A226" s="5">
        <v>21305</v>
      </c>
      <c r="B226" s="5" t="s">
        <v>226</v>
      </c>
      <c r="C226" s="5"/>
      <c r="D226" s="5" t="s">
        <v>226</v>
      </c>
      <c r="E226" s="5">
        <v>21305</v>
      </c>
    </row>
    <row r="227" spans="1:5" ht="12.75">
      <c r="A227" s="5">
        <v>21306</v>
      </c>
      <c r="B227" s="5" t="s">
        <v>227</v>
      </c>
      <c r="C227" s="5"/>
      <c r="D227" s="5" t="s">
        <v>227</v>
      </c>
      <c r="E227" s="5">
        <v>21306</v>
      </c>
    </row>
    <row r="228" spans="1:5" ht="12.75">
      <c r="A228" s="5">
        <v>21307</v>
      </c>
      <c r="B228" s="5" t="s">
        <v>228</v>
      </c>
      <c r="C228" s="5"/>
      <c r="D228" s="5" t="s">
        <v>228</v>
      </c>
      <c r="E228" s="5">
        <v>21307</v>
      </c>
    </row>
    <row r="229" spans="1:5" ht="12.75">
      <c r="A229" s="5">
        <v>21308</v>
      </c>
      <c r="B229" s="5" t="s">
        <v>229</v>
      </c>
      <c r="C229" s="5"/>
      <c r="D229" s="5" t="s">
        <v>229</v>
      </c>
      <c r="E229" s="5">
        <v>21308</v>
      </c>
    </row>
    <row r="230" spans="1:5" ht="12.75">
      <c r="A230" s="5">
        <v>21401</v>
      </c>
      <c r="B230" s="5" t="s">
        <v>230</v>
      </c>
      <c r="C230" s="5"/>
      <c r="D230" s="5" t="s">
        <v>230</v>
      </c>
      <c r="E230" s="5">
        <v>21401</v>
      </c>
    </row>
    <row r="231" spans="1:5" ht="12.75">
      <c r="A231" s="6">
        <v>21402</v>
      </c>
      <c r="B231" s="5" t="s">
        <v>231</v>
      </c>
      <c r="C231" s="5"/>
      <c r="D231" s="5" t="s">
        <v>231</v>
      </c>
      <c r="E231" s="6">
        <v>21402</v>
      </c>
    </row>
    <row r="232" spans="1:5" ht="12.75">
      <c r="A232" s="5">
        <v>21403</v>
      </c>
      <c r="B232" s="5" t="s">
        <v>232</v>
      </c>
      <c r="C232" s="5"/>
      <c r="D232" s="5" t="s">
        <v>232</v>
      </c>
      <c r="E232" s="5">
        <v>21403</v>
      </c>
    </row>
    <row r="233" spans="1:5" ht="12.75">
      <c r="A233" s="5">
        <v>21404</v>
      </c>
      <c r="B233" s="5" t="s">
        <v>233</v>
      </c>
      <c r="C233" s="5"/>
      <c r="D233" s="5" t="s">
        <v>233</v>
      </c>
      <c r="E233" s="5">
        <v>21404</v>
      </c>
    </row>
    <row r="234" spans="1:5" ht="12.75">
      <c r="A234" s="5">
        <v>21501</v>
      </c>
      <c r="B234" s="5" t="s">
        <v>234</v>
      </c>
      <c r="C234" s="5"/>
      <c r="D234" s="5" t="s">
        <v>234</v>
      </c>
      <c r="E234" s="5">
        <v>21501</v>
      </c>
    </row>
    <row r="235" spans="1:5" ht="12.75">
      <c r="A235" s="5">
        <v>21502</v>
      </c>
      <c r="B235" s="5" t="s">
        <v>235</v>
      </c>
      <c r="C235" s="5"/>
      <c r="D235" s="5" t="s">
        <v>235</v>
      </c>
      <c r="E235" s="5">
        <v>21502</v>
      </c>
    </row>
    <row r="236" spans="1:5" ht="12.75">
      <c r="A236" s="5">
        <v>21503</v>
      </c>
      <c r="B236" s="5" t="s">
        <v>236</v>
      </c>
      <c r="C236" s="5"/>
      <c r="D236" s="5" t="s">
        <v>236</v>
      </c>
      <c r="E236" s="5">
        <v>21503</v>
      </c>
    </row>
    <row r="237" spans="1:5" ht="12.75">
      <c r="A237" s="5">
        <v>21504</v>
      </c>
      <c r="B237" s="5" t="s">
        <v>237</v>
      </c>
      <c r="C237" s="5"/>
      <c r="D237" s="5" t="s">
        <v>237</v>
      </c>
      <c r="E237" s="5">
        <v>21504</v>
      </c>
    </row>
    <row r="238" spans="1:5" ht="12.75">
      <c r="A238" s="5">
        <v>21601</v>
      </c>
      <c r="B238" s="5" t="s">
        <v>238</v>
      </c>
      <c r="C238" s="5"/>
      <c r="D238" s="5" t="s">
        <v>238</v>
      </c>
      <c r="E238" s="5">
        <v>21601</v>
      </c>
    </row>
    <row r="239" spans="1:5" ht="12.75">
      <c r="A239" s="5">
        <v>21602</v>
      </c>
      <c r="B239" s="5" t="s">
        <v>239</v>
      </c>
      <c r="C239" s="5"/>
      <c r="D239" s="5" t="s">
        <v>239</v>
      </c>
      <c r="E239" s="5">
        <v>21602</v>
      </c>
    </row>
    <row r="240" spans="1:5" ht="12.75">
      <c r="A240" s="5">
        <v>21603</v>
      </c>
      <c r="B240" s="5" t="s">
        <v>240</v>
      </c>
      <c r="C240" s="5"/>
      <c r="D240" s="5" t="s">
        <v>240</v>
      </c>
      <c r="E240" s="5">
        <v>21603</v>
      </c>
    </row>
    <row r="241" spans="1:5" ht="12.75">
      <c r="A241" s="5">
        <v>30101</v>
      </c>
      <c r="B241" s="5" t="s">
        <v>241</v>
      </c>
      <c r="C241" s="5"/>
      <c r="D241" s="5" t="s">
        <v>241</v>
      </c>
      <c r="E241" s="5">
        <v>30101</v>
      </c>
    </row>
    <row r="242" spans="1:5" ht="12.75">
      <c r="A242" s="5">
        <v>30102</v>
      </c>
      <c r="B242" s="5" t="s">
        <v>242</v>
      </c>
      <c r="C242" s="5"/>
      <c r="D242" s="5" t="s">
        <v>242</v>
      </c>
      <c r="E242" s="5">
        <v>30102</v>
      </c>
    </row>
    <row r="243" spans="1:5" ht="12.75">
      <c r="A243" s="5">
        <v>30103</v>
      </c>
      <c r="B243" s="5" t="s">
        <v>243</v>
      </c>
      <c r="C243" s="5"/>
      <c r="D243" s="5" t="s">
        <v>243</v>
      </c>
      <c r="E243" s="5">
        <v>30103</v>
      </c>
    </row>
    <row r="244" spans="1:5" ht="12.75">
      <c r="A244" s="5">
        <v>30104</v>
      </c>
      <c r="B244" s="5" t="s">
        <v>244</v>
      </c>
      <c r="C244" s="5"/>
      <c r="D244" s="5" t="s">
        <v>244</v>
      </c>
      <c r="E244" s="5">
        <v>30104</v>
      </c>
    </row>
    <row r="245" spans="1:5" ht="12.75">
      <c r="A245" s="5">
        <v>30105</v>
      </c>
      <c r="B245" s="5" t="s">
        <v>245</v>
      </c>
      <c r="C245" s="5"/>
      <c r="D245" s="5" t="s">
        <v>245</v>
      </c>
      <c r="E245" s="5">
        <v>30105</v>
      </c>
    </row>
    <row r="246" spans="1:5" ht="12.75">
      <c r="A246" s="5">
        <v>30106</v>
      </c>
      <c r="B246" s="5" t="s">
        <v>246</v>
      </c>
      <c r="C246" s="5"/>
      <c r="D246" s="5" t="s">
        <v>246</v>
      </c>
      <c r="E246" s="5">
        <v>30106</v>
      </c>
    </row>
    <row r="247" spans="1:5" ht="12.75">
      <c r="A247" s="5">
        <v>30107</v>
      </c>
      <c r="B247" s="5" t="s">
        <v>247</v>
      </c>
      <c r="C247" s="5"/>
      <c r="D247" s="5" t="s">
        <v>247</v>
      </c>
      <c r="E247" s="5">
        <v>30107</v>
      </c>
    </row>
    <row r="248" spans="1:5" ht="12.75">
      <c r="A248" s="5">
        <v>30108</v>
      </c>
      <c r="B248" s="5" t="s">
        <v>248</v>
      </c>
      <c r="C248" s="5"/>
      <c r="D248" s="5" t="s">
        <v>248</v>
      </c>
      <c r="E248" s="5">
        <v>30108</v>
      </c>
    </row>
    <row r="249" spans="1:5" ht="12.75">
      <c r="A249" s="5">
        <v>30109</v>
      </c>
      <c r="B249" s="5" t="s">
        <v>249</v>
      </c>
      <c r="C249" s="5"/>
      <c r="D249" s="5" t="s">
        <v>249</v>
      </c>
      <c r="E249" s="5">
        <v>30109</v>
      </c>
    </row>
    <row r="250" spans="1:5" ht="12.75">
      <c r="A250" s="5">
        <v>30110</v>
      </c>
      <c r="B250" s="5" t="s">
        <v>250</v>
      </c>
      <c r="C250" s="5"/>
      <c r="D250" s="5" t="s">
        <v>250</v>
      </c>
      <c r="E250" s="5">
        <v>30110</v>
      </c>
    </row>
    <row r="251" spans="1:5" ht="12.75">
      <c r="A251" s="5">
        <v>30111</v>
      </c>
      <c r="B251" s="5" t="s">
        <v>251</v>
      </c>
      <c r="C251" s="5"/>
      <c r="D251" s="5" t="s">
        <v>251</v>
      </c>
      <c r="E251" s="5">
        <v>30111</v>
      </c>
    </row>
    <row r="252" spans="1:5" ht="12.75">
      <c r="A252" s="5">
        <v>30201</v>
      </c>
      <c r="B252" s="5" t="s">
        <v>252</v>
      </c>
      <c r="C252" s="5"/>
      <c r="D252" s="5" t="s">
        <v>252</v>
      </c>
      <c r="E252" s="5">
        <v>30201</v>
      </c>
    </row>
    <row r="253" spans="1:5" ht="12.75">
      <c r="A253" s="5">
        <v>30202</v>
      </c>
      <c r="B253" s="5" t="s">
        <v>253</v>
      </c>
      <c r="C253" s="5"/>
      <c r="D253" s="5" t="s">
        <v>253</v>
      </c>
      <c r="E253" s="5">
        <v>30202</v>
      </c>
    </row>
    <row r="254" spans="1:5" ht="12.75">
      <c r="A254" s="5">
        <v>30203</v>
      </c>
      <c r="B254" s="5" t="s">
        <v>254</v>
      </c>
      <c r="C254" s="5"/>
      <c r="D254" s="5" t="s">
        <v>254</v>
      </c>
      <c r="E254" s="5">
        <v>30203</v>
      </c>
    </row>
    <row r="255" spans="1:5" ht="12.75">
      <c r="A255" s="5">
        <v>30204</v>
      </c>
      <c r="B255" s="5" t="s">
        <v>255</v>
      </c>
      <c r="C255" s="5"/>
      <c r="D255" s="5" t="s">
        <v>255</v>
      </c>
      <c r="E255" s="5">
        <v>30204</v>
      </c>
    </row>
    <row r="256" spans="1:5" ht="12.75">
      <c r="A256" s="5">
        <v>30205</v>
      </c>
      <c r="B256" s="5" t="s">
        <v>256</v>
      </c>
      <c r="C256" s="5"/>
      <c r="D256" s="5" t="s">
        <v>256</v>
      </c>
      <c r="E256" s="5">
        <v>30205</v>
      </c>
    </row>
    <row r="257" spans="1:5" ht="12.75">
      <c r="A257" s="5">
        <v>30206</v>
      </c>
      <c r="B257" s="5" t="s">
        <v>257</v>
      </c>
      <c r="C257" s="5"/>
      <c r="D257" s="5" t="s">
        <v>257</v>
      </c>
      <c r="E257" s="5">
        <v>30206</v>
      </c>
    </row>
    <row r="258" spans="1:5" ht="12.75">
      <c r="A258" s="5">
        <v>30301</v>
      </c>
      <c r="B258" s="5" t="s">
        <v>258</v>
      </c>
      <c r="C258" s="5"/>
      <c r="D258" s="5" t="s">
        <v>258</v>
      </c>
      <c r="E258" s="5">
        <v>30301</v>
      </c>
    </row>
    <row r="259" spans="1:5" ht="12.75">
      <c r="A259" s="5">
        <v>30302</v>
      </c>
      <c r="B259" s="5" t="s">
        <v>259</v>
      </c>
      <c r="C259" s="5"/>
      <c r="D259" s="5" t="s">
        <v>259</v>
      </c>
      <c r="E259" s="5">
        <v>30302</v>
      </c>
    </row>
    <row r="260" spans="1:5" ht="12.75">
      <c r="A260" s="5">
        <v>30303</v>
      </c>
      <c r="B260" s="5" t="s">
        <v>260</v>
      </c>
      <c r="C260" s="5"/>
      <c r="D260" s="5" t="s">
        <v>260</v>
      </c>
      <c r="E260" s="5">
        <v>30303</v>
      </c>
    </row>
    <row r="261" spans="1:5" ht="12.75">
      <c r="A261" s="5">
        <v>30304</v>
      </c>
      <c r="B261" s="5" t="s">
        <v>261</v>
      </c>
      <c r="C261" s="5"/>
      <c r="D261" s="5" t="s">
        <v>261</v>
      </c>
      <c r="E261" s="5">
        <v>30304</v>
      </c>
    </row>
    <row r="262" spans="1:5" ht="12.75">
      <c r="A262" s="5">
        <v>30305</v>
      </c>
      <c r="B262" s="5" t="s">
        <v>262</v>
      </c>
      <c r="C262" s="5"/>
      <c r="D262" s="5" t="s">
        <v>262</v>
      </c>
      <c r="E262" s="5">
        <v>30305</v>
      </c>
    </row>
    <row r="263" spans="1:5" ht="12.75">
      <c r="A263" s="5">
        <v>30306</v>
      </c>
      <c r="B263" s="5" t="s">
        <v>263</v>
      </c>
      <c r="C263" s="5"/>
      <c r="D263" s="5" t="s">
        <v>263</v>
      </c>
      <c r="E263" s="5">
        <v>30306</v>
      </c>
    </row>
    <row r="264" spans="1:5" ht="12.75">
      <c r="A264" s="5">
        <v>30307</v>
      </c>
      <c r="B264" s="5" t="s">
        <v>264</v>
      </c>
      <c r="C264" s="5"/>
      <c r="D264" s="5" t="s">
        <v>264</v>
      </c>
      <c r="E264" s="5">
        <v>30307</v>
      </c>
    </row>
    <row r="265" spans="1:5" ht="12.75">
      <c r="A265" s="5">
        <v>30308</v>
      </c>
      <c r="B265" s="5" t="s">
        <v>265</v>
      </c>
      <c r="C265" s="5"/>
      <c r="D265" s="5" t="s">
        <v>265</v>
      </c>
      <c r="E265" s="5">
        <v>30308</v>
      </c>
    </row>
    <row r="266" spans="1:5" ht="12.75">
      <c r="A266" s="5">
        <v>30401</v>
      </c>
      <c r="B266" s="5" t="s">
        <v>266</v>
      </c>
      <c r="C266" s="5"/>
      <c r="D266" s="5" t="s">
        <v>266</v>
      </c>
      <c r="E266" s="5">
        <v>30401</v>
      </c>
    </row>
    <row r="267" spans="1:5" ht="12.75">
      <c r="A267" s="5">
        <v>30402</v>
      </c>
      <c r="B267" s="5" t="s">
        <v>267</v>
      </c>
      <c r="C267" s="5"/>
      <c r="D267" s="5" t="s">
        <v>267</v>
      </c>
      <c r="E267" s="5">
        <v>30402</v>
      </c>
    </row>
    <row r="268" spans="1:5" ht="12.75">
      <c r="A268" s="5">
        <v>30403</v>
      </c>
      <c r="B268" s="5" t="s">
        <v>268</v>
      </c>
      <c r="C268" s="5"/>
      <c r="D268" s="5" t="s">
        <v>268</v>
      </c>
      <c r="E268" s="5">
        <v>30403</v>
      </c>
    </row>
    <row r="269" spans="1:5" ht="12.75">
      <c r="A269" s="5">
        <v>30404</v>
      </c>
      <c r="B269" s="5" t="s">
        <v>269</v>
      </c>
      <c r="C269" s="5"/>
      <c r="D269" s="5" t="s">
        <v>269</v>
      </c>
      <c r="E269" s="5">
        <v>30404</v>
      </c>
    </row>
    <row r="270" spans="1:5" ht="12.75">
      <c r="A270" s="5">
        <v>30501</v>
      </c>
      <c r="B270" s="5" t="s">
        <v>270</v>
      </c>
      <c r="C270" s="5"/>
      <c r="D270" s="5" t="s">
        <v>270</v>
      </c>
      <c r="E270" s="5">
        <v>30501</v>
      </c>
    </row>
    <row r="271" spans="1:5" ht="12.75">
      <c r="A271" s="5">
        <v>30502</v>
      </c>
      <c r="B271" s="5" t="s">
        <v>271</v>
      </c>
      <c r="C271" s="5"/>
      <c r="D271" s="5" t="s">
        <v>271</v>
      </c>
      <c r="E271" s="5">
        <v>30502</v>
      </c>
    </row>
    <row r="272" spans="1:5" ht="12.75">
      <c r="A272" s="5">
        <v>30503</v>
      </c>
      <c r="B272" s="5" t="s">
        <v>272</v>
      </c>
      <c r="C272" s="5"/>
      <c r="D272" s="5" t="s">
        <v>272</v>
      </c>
      <c r="E272" s="5">
        <v>30503</v>
      </c>
    </row>
    <row r="273" spans="1:5" ht="12.75">
      <c r="A273" s="5">
        <v>30504</v>
      </c>
      <c r="B273" s="5" t="s">
        <v>273</v>
      </c>
      <c r="C273" s="5"/>
      <c r="D273" s="5" t="s">
        <v>273</v>
      </c>
      <c r="E273" s="5">
        <v>30504</v>
      </c>
    </row>
    <row r="274" spans="1:5" ht="12.75">
      <c r="A274" s="5">
        <v>30505</v>
      </c>
      <c r="B274" s="5" t="s">
        <v>274</v>
      </c>
      <c r="C274" s="5"/>
      <c r="D274" s="5" t="s">
        <v>274</v>
      </c>
      <c r="E274" s="5">
        <v>30505</v>
      </c>
    </row>
    <row r="275" spans="1:5" ht="12.75">
      <c r="A275" s="5">
        <v>30506</v>
      </c>
      <c r="B275" s="5" t="s">
        <v>275</v>
      </c>
      <c r="C275" s="5"/>
      <c r="D275" s="5" t="s">
        <v>275</v>
      </c>
      <c r="E275" s="5">
        <v>30506</v>
      </c>
    </row>
    <row r="276" spans="1:5" ht="12.75">
      <c r="A276" s="5">
        <v>30507</v>
      </c>
      <c r="B276" s="5" t="s">
        <v>276</v>
      </c>
      <c r="C276" s="5"/>
      <c r="D276" s="5" t="s">
        <v>276</v>
      </c>
      <c r="E276" s="5">
        <v>30507</v>
      </c>
    </row>
    <row r="277" spans="1:5" ht="12.75">
      <c r="A277" s="5">
        <v>30508</v>
      </c>
      <c r="B277" s="5" t="s">
        <v>277</v>
      </c>
      <c r="C277" s="5"/>
      <c r="D277" s="5" t="s">
        <v>277</v>
      </c>
      <c r="E277" s="5">
        <v>30508</v>
      </c>
    </row>
    <row r="278" spans="1:5" ht="12.75">
      <c r="A278" s="5">
        <v>30509</v>
      </c>
      <c r="B278" s="5" t="s">
        <v>278</v>
      </c>
      <c r="C278" s="5"/>
      <c r="D278" s="5" t="s">
        <v>278</v>
      </c>
      <c r="E278" s="5">
        <v>30509</v>
      </c>
    </row>
    <row r="279" spans="1:5" ht="12.75">
      <c r="A279" s="5">
        <v>30510</v>
      </c>
      <c r="B279" s="5" t="s">
        <v>279</v>
      </c>
      <c r="C279" s="5"/>
      <c r="D279" s="5" t="s">
        <v>279</v>
      </c>
      <c r="E279" s="5">
        <v>30510</v>
      </c>
    </row>
    <row r="280" spans="1:5" ht="12.75">
      <c r="A280" s="5">
        <v>30511</v>
      </c>
      <c r="B280" s="5" t="s">
        <v>280</v>
      </c>
      <c r="C280" s="5"/>
      <c r="D280" s="5" t="s">
        <v>280</v>
      </c>
      <c r="E280" s="5">
        <v>30511</v>
      </c>
    </row>
    <row r="281" spans="1:5" ht="12.75">
      <c r="A281" s="5">
        <v>30512</v>
      </c>
      <c r="B281" s="5" t="s">
        <v>281</v>
      </c>
      <c r="C281" s="5"/>
      <c r="D281" s="5" t="s">
        <v>281</v>
      </c>
      <c r="E281" s="5">
        <v>30512</v>
      </c>
    </row>
    <row r="282" spans="1:5" ht="12.75">
      <c r="A282" s="5">
        <v>30601</v>
      </c>
      <c r="B282" s="5" t="s">
        <v>282</v>
      </c>
      <c r="C282" s="5"/>
      <c r="D282" s="5" t="s">
        <v>282</v>
      </c>
      <c r="E282" s="5">
        <v>30601</v>
      </c>
    </row>
    <row r="283" spans="1:5" ht="12.75">
      <c r="A283" s="5">
        <v>30602</v>
      </c>
      <c r="B283" s="5" t="s">
        <v>283</v>
      </c>
      <c r="C283" s="5"/>
      <c r="D283" s="5" t="s">
        <v>283</v>
      </c>
      <c r="E283" s="5">
        <v>30602</v>
      </c>
    </row>
    <row r="284" spans="1:5" ht="12.75">
      <c r="A284" s="5">
        <v>30603</v>
      </c>
      <c r="B284" s="5" t="s">
        <v>284</v>
      </c>
      <c r="C284" s="5"/>
      <c r="D284" s="5" t="s">
        <v>284</v>
      </c>
      <c r="E284" s="5">
        <v>30603</v>
      </c>
    </row>
    <row r="285" spans="1:5" ht="12.75">
      <c r="A285" s="5">
        <v>30701</v>
      </c>
      <c r="B285" s="5" t="s">
        <v>285</v>
      </c>
      <c r="C285" s="5"/>
      <c r="D285" s="5" t="s">
        <v>285</v>
      </c>
      <c r="E285" s="5">
        <v>30701</v>
      </c>
    </row>
    <row r="286" spans="1:5" ht="12.75">
      <c r="A286" s="5">
        <v>30702</v>
      </c>
      <c r="B286" s="5" t="s">
        <v>286</v>
      </c>
      <c r="C286" s="5"/>
      <c r="D286" s="5" t="s">
        <v>286</v>
      </c>
      <c r="E286" s="5">
        <v>30702</v>
      </c>
    </row>
    <row r="287" spans="1:5" ht="12.75">
      <c r="A287" s="5">
        <v>30703</v>
      </c>
      <c r="B287" s="5" t="s">
        <v>287</v>
      </c>
      <c r="C287" s="5"/>
      <c r="D287" s="5" t="s">
        <v>287</v>
      </c>
      <c r="E287" s="5">
        <v>30703</v>
      </c>
    </row>
    <row r="288" spans="1:5" ht="12.75">
      <c r="A288" s="5">
        <v>30704</v>
      </c>
      <c r="B288" s="5" t="s">
        <v>288</v>
      </c>
      <c r="C288" s="5"/>
      <c r="D288" s="5" t="s">
        <v>288</v>
      </c>
      <c r="E288" s="5">
        <v>30704</v>
      </c>
    </row>
    <row r="289" spans="1:5" ht="12.75">
      <c r="A289" s="5">
        <v>30705</v>
      </c>
      <c r="B289" s="5" t="s">
        <v>289</v>
      </c>
      <c r="C289" s="5"/>
      <c r="D289" s="5" t="s">
        <v>289</v>
      </c>
      <c r="E289" s="5">
        <v>30705</v>
      </c>
    </row>
    <row r="290" spans="1:5" ht="12.75">
      <c r="A290" s="5">
        <v>30801</v>
      </c>
      <c r="B290" s="5" t="s">
        <v>290</v>
      </c>
      <c r="C290" s="5"/>
      <c r="D290" s="5" t="s">
        <v>290</v>
      </c>
      <c r="E290" s="5">
        <v>30801</v>
      </c>
    </row>
    <row r="291" spans="1:5" ht="12.75">
      <c r="A291" s="5">
        <v>30802</v>
      </c>
      <c r="B291" s="5" t="s">
        <v>291</v>
      </c>
      <c r="C291" s="5"/>
      <c r="D291" s="5" t="s">
        <v>291</v>
      </c>
      <c r="E291" s="5">
        <v>30802</v>
      </c>
    </row>
    <row r="292" spans="1:5" ht="12.75">
      <c r="A292" s="5">
        <v>30803</v>
      </c>
      <c r="B292" s="5" t="s">
        <v>292</v>
      </c>
      <c r="C292" s="5"/>
      <c r="D292" s="5" t="s">
        <v>292</v>
      </c>
      <c r="E292" s="5">
        <v>30803</v>
      </c>
    </row>
    <row r="293" spans="1:5" ht="12.75">
      <c r="A293" s="5">
        <v>30804</v>
      </c>
      <c r="B293" s="5" t="s">
        <v>293</v>
      </c>
      <c r="C293" s="5"/>
      <c r="D293" s="5" t="s">
        <v>293</v>
      </c>
      <c r="E293" s="5">
        <v>30804</v>
      </c>
    </row>
    <row r="294" spans="1:5" ht="12.75">
      <c r="A294" s="5">
        <v>40101</v>
      </c>
      <c r="B294" s="5" t="s">
        <v>294</v>
      </c>
      <c r="C294" s="5"/>
      <c r="D294" s="5" t="s">
        <v>294</v>
      </c>
      <c r="E294" s="5">
        <v>40101</v>
      </c>
    </row>
    <row r="295" spans="1:5" ht="12.75">
      <c r="A295" s="5">
        <v>40102</v>
      </c>
      <c r="B295" s="5" t="s">
        <v>295</v>
      </c>
      <c r="C295" s="5"/>
      <c r="D295" s="5" t="s">
        <v>295</v>
      </c>
      <c r="E295" s="5">
        <v>40102</v>
      </c>
    </row>
    <row r="296" spans="1:5" ht="12.75">
      <c r="A296" s="5">
        <v>40103</v>
      </c>
      <c r="B296" s="5" t="s">
        <v>296</v>
      </c>
      <c r="C296" s="5"/>
      <c r="D296" s="5" t="s">
        <v>296</v>
      </c>
      <c r="E296" s="5">
        <v>40103</v>
      </c>
    </row>
    <row r="297" spans="1:5" ht="12.75">
      <c r="A297" s="5">
        <v>40104</v>
      </c>
      <c r="B297" s="5" t="s">
        <v>297</v>
      </c>
      <c r="C297" s="5"/>
      <c r="D297" s="5" t="s">
        <v>297</v>
      </c>
      <c r="E297" s="5">
        <v>40104</v>
      </c>
    </row>
    <row r="298" spans="1:5" ht="12.75">
      <c r="A298" s="5">
        <v>40105</v>
      </c>
      <c r="B298" s="5" t="s">
        <v>298</v>
      </c>
      <c r="C298" s="5"/>
      <c r="D298" s="5" t="s">
        <v>298</v>
      </c>
      <c r="E298" s="5">
        <v>40105</v>
      </c>
    </row>
    <row r="299" spans="1:5" ht="12.75">
      <c r="A299" s="5">
        <v>40201</v>
      </c>
      <c r="B299" s="5" t="s">
        <v>299</v>
      </c>
      <c r="C299" s="5"/>
      <c r="D299" s="5" t="s">
        <v>299</v>
      </c>
      <c r="E299" s="5">
        <v>40201</v>
      </c>
    </row>
    <row r="300" spans="1:5" ht="12.75">
      <c r="A300" s="5">
        <v>40202</v>
      </c>
      <c r="B300" s="5" t="s">
        <v>300</v>
      </c>
      <c r="C300" s="5"/>
      <c r="D300" s="5" t="s">
        <v>300</v>
      </c>
      <c r="E300" s="5">
        <v>40202</v>
      </c>
    </row>
    <row r="301" spans="1:5" ht="12.75">
      <c r="A301" s="5">
        <v>40203</v>
      </c>
      <c r="B301" s="5" t="s">
        <v>301</v>
      </c>
      <c r="C301" s="5"/>
      <c r="D301" s="5" t="s">
        <v>301</v>
      </c>
      <c r="E301" s="5">
        <v>40203</v>
      </c>
    </row>
    <row r="302" spans="1:5" ht="12.75">
      <c r="A302" s="5">
        <v>40204</v>
      </c>
      <c r="B302" s="5" t="s">
        <v>302</v>
      </c>
      <c r="C302" s="5"/>
      <c r="D302" s="5" t="s">
        <v>302</v>
      </c>
      <c r="E302" s="5">
        <v>40204</v>
      </c>
    </row>
    <row r="303" spans="1:5" ht="12.75">
      <c r="A303" s="5">
        <v>40205</v>
      </c>
      <c r="B303" s="5" t="s">
        <v>303</v>
      </c>
      <c r="C303" s="5"/>
      <c r="D303" s="5" t="s">
        <v>303</v>
      </c>
      <c r="E303" s="5">
        <v>40205</v>
      </c>
    </row>
    <row r="304" spans="1:5" ht="12.75">
      <c r="A304" s="5">
        <v>40206</v>
      </c>
      <c r="B304" s="5" t="s">
        <v>304</v>
      </c>
      <c r="C304" s="5"/>
      <c r="D304" s="5" t="s">
        <v>304</v>
      </c>
      <c r="E304" s="5">
        <v>40206</v>
      </c>
    </row>
    <row r="305" spans="1:5" ht="12.75">
      <c r="A305" s="5">
        <v>40207</v>
      </c>
      <c r="B305" s="5" t="s">
        <v>305</v>
      </c>
      <c r="C305" s="5"/>
      <c r="D305" s="5" t="s">
        <v>305</v>
      </c>
      <c r="E305" s="5">
        <v>40207</v>
      </c>
    </row>
    <row r="306" spans="1:5" ht="12.75">
      <c r="A306" s="5">
        <v>40301</v>
      </c>
      <c r="B306" s="5" t="s">
        <v>306</v>
      </c>
      <c r="C306" s="5"/>
      <c r="D306" s="5" t="s">
        <v>306</v>
      </c>
      <c r="E306" s="5">
        <v>40301</v>
      </c>
    </row>
    <row r="307" spans="1:5" ht="12.75">
      <c r="A307" s="5">
        <v>40302</v>
      </c>
      <c r="B307" s="5" t="s">
        <v>307</v>
      </c>
      <c r="C307" s="5"/>
      <c r="D307" s="5" t="s">
        <v>307</v>
      </c>
      <c r="E307" s="5">
        <v>40302</v>
      </c>
    </row>
    <row r="308" spans="1:5" ht="12.75">
      <c r="A308" s="5">
        <v>40303</v>
      </c>
      <c r="B308" s="5" t="s">
        <v>308</v>
      </c>
      <c r="C308" s="5"/>
      <c r="D308" s="5" t="s">
        <v>308</v>
      </c>
      <c r="E308" s="5">
        <v>40303</v>
      </c>
    </row>
    <row r="309" spans="1:5" ht="12.75">
      <c r="A309" s="5">
        <v>40304</v>
      </c>
      <c r="B309" s="5" t="s">
        <v>309</v>
      </c>
      <c r="C309" s="5"/>
      <c r="D309" s="5" t="s">
        <v>309</v>
      </c>
      <c r="E309" s="5">
        <v>40304</v>
      </c>
    </row>
    <row r="310" spans="1:5" ht="12.75">
      <c r="A310" s="5">
        <v>40305</v>
      </c>
      <c r="B310" s="5" t="s">
        <v>310</v>
      </c>
      <c r="C310" s="5"/>
      <c r="D310" s="5" t="s">
        <v>310</v>
      </c>
      <c r="E310" s="5">
        <v>40305</v>
      </c>
    </row>
    <row r="311" spans="1:5" ht="12.75">
      <c r="A311" s="5">
        <v>40306</v>
      </c>
      <c r="B311" s="5" t="s">
        <v>311</v>
      </c>
      <c r="C311" s="5"/>
      <c r="D311" s="5" t="s">
        <v>311</v>
      </c>
      <c r="E311" s="5">
        <v>40306</v>
      </c>
    </row>
    <row r="312" spans="1:5" ht="12.75">
      <c r="A312" s="5">
        <v>40307</v>
      </c>
      <c r="B312" s="5" t="s">
        <v>312</v>
      </c>
      <c r="C312" s="5"/>
      <c r="D312" s="5" t="s">
        <v>312</v>
      </c>
      <c r="E312" s="5">
        <v>40307</v>
      </c>
    </row>
    <row r="313" spans="1:5" ht="12.75">
      <c r="A313" s="5">
        <v>40308</v>
      </c>
      <c r="B313" s="5" t="s">
        <v>313</v>
      </c>
      <c r="C313" s="5"/>
      <c r="D313" s="5" t="s">
        <v>313</v>
      </c>
      <c r="E313" s="5">
        <v>40308</v>
      </c>
    </row>
    <row r="314" spans="1:5" ht="12.75">
      <c r="A314" s="5">
        <v>40401</v>
      </c>
      <c r="B314" s="5" t="s">
        <v>314</v>
      </c>
      <c r="C314" s="5"/>
      <c r="D314" s="5" t="s">
        <v>314</v>
      </c>
      <c r="E314" s="5">
        <v>40401</v>
      </c>
    </row>
    <row r="315" spans="1:5" ht="12.75">
      <c r="A315" s="5">
        <v>40402</v>
      </c>
      <c r="B315" s="5" t="s">
        <v>315</v>
      </c>
      <c r="C315" s="5"/>
      <c r="D315" s="5" t="s">
        <v>315</v>
      </c>
      <c r="E315" s="5">
        <v>40402</v>
      </c>
    </row>
    <row r="316" spans="1:5" ht="12.75">
      <c r="A316" s="5">
        <v>40403</v>
      </c>
      <c r="B316" s="5" t="s">
        <v>316</v>
      </c>
      <c r="C316" s="5"/>
      <c r="D316" s="5" t="s">
        <v>316</v>
      </c>
      <c r="E316" s="5">
        <v>40403</v>
      </c>
    </row>
    <row r="317" spans="1:5" ht="12.75">
      <c r="A317" s="5">
        <v>40404</v>
      </c>
      <c r="B317" s="5" t="s">
        <v>317</v>
      </c>
      <c r="C317" s="5"/>
      <c r="D317" s="5" t="s">
        <v>317</v>
      </c>
      <c r="E317" s="5">
        <v>40404</v>
      </c>
    </row>
    <row r="318" spans="1:5" ht="12.75">
      <c r="A318" s="5">
        <v>40405</v>
      </c>
      <c r="B318" s="5" t="s">
        <v>318</v>
      </c>
      <c r="C318" s="5"/>
      <c r="D318" s="5" t="s">
        <v>318</v>
      </c>
      <c r="E318" s="5">
        <v>40405</v>
      </c>
    </row>
    <row r="319" spans="1:5" ht="12.75">
      <c r="A319" s="5">
        <v>40406</v>
      </c>
      <c r="B319" s="5" t="s">
        <v>319</v>
      </c>
      <c r="C319" s="5"/>
      <c r="D319" s="5" t="s">
        <v>319</v>
      </c>
      <c r="E319" s="5">
        <v>40406</v>
      </c>
    </row>
    <row r="320" spans="1:5" ht="12.75">
      <c r="A320" s="6">
        <v>40501</v>
      </c>
      <c r="B320" s="5" t="s">
        <v>320</v>
      </c>
      <c r="C320" s="5"/>
      <c r="D320" s="5" t="s">
        <v>320</v>
      </c>
      <c r="E320" s="6">
        <v>40501</v>
      </c>
    </row>
    <row r="321" spans="1:5" ht="12.75">
      <c r="A321" s="5">
        <v>40502</v>
      </c>
      <c r="B321" s="5" t="s">
        <v>321</v>
      </c>
      <c r="C321" s="5"/>
      <c r="D321" s="5" t="s">
        <v>321</v>
      </c>
      <c r="E321" s="5">
        <v>40502</v>
      </c>
    </row>
    <row r="322" spans="1:5" ht="12.75">
      <c r="A322" s="5">
        <v>40503</v>
      </c>
      <c r="B322" s="5" t="s">
        <v>322</v>
      </c>
      <c r="C322" s="5"/>
      <c r="D322" s="5" t="s">
        <v>322</v>
      </c>
      <c r="E322" s="5">
        <v>40503</v>
      </c>
    </row>
    <row r="323" spans="1:5" ht="12.75">
      <c r="A323" s="5">
        <v>40504</v>
      </c>
      <c r="B323" s="5" t="s">
        <v>323</v>
      </c>
      <c r="C323" s="5"/>
      <c r="D323" s="5" t="s">
        <v>323</v>
      </c>
      <c r="E323" s="5">
        <v>40504</v>
      </c>
    </row>
    <row r="324" spans="1:5" ht="12.75">
      <c r="A324" s="5">
        <v>40505</v>
      </c>
      <c r="B324" s="5" t="s">
        <v>324</v>
      </c>
      <c r="C324" s="5"/>
      <c r="D324" s="5" t="s">
        <v>324</v>
      </c>
      <c r="E324" s="5">
        <v>40505</v>
      </c>
    </row>
    <row r="325" spans="1:5" ht="12.75">
      <c r="A325" s="5">
        <v>40601</v>
      </c>
      <c r="B325" s="5" t="s">
        <v>325</v>
      </c>
      <c r="C325" s="5"/>
      <c r="D325" s="5" t="s">
        <v>325</v>
      </c>
      <c r="E325" s="5">
        <v>40601</v>
      </c>
    </row>
    <row r="326" spans="1:5" ht="12.75">
      <c r="A326" s="5">
        <v>40602</v>
      </c>
      <c r="B326" s="5" t="s">
        <v>326</v>
      </c>
      <c r="C326" s="5"/>
      <c r="D326" s="5" t="s">
        <v>326</v>
      </c>
      <c r="E326" s="5">
        <v>40602</v>
      </c>
    </row>
    <row r="327" spans="1:5" ht="12.75">
      <c r="A327" s="5">
        <v>40603</v>
      </c>
      <c r="B327" s="5" t="s">
        <v>327</v>
      </c>
      <c r="C327" s="5"/>
      <c r="D327" s="5" t="s">
        <v>327</v>
      </c>
      <c r="E327" s="5">
        <v>40603</v>
      </c>
    </row>
    <row r="328" spans="1:5" ht="12.75">
      <c r="A328" s="5">
        <v>40604</v>
      </c>
      <c r="B328" s="5" t="s">
        <v>328</v>
      </c>
      <c r="C328" s="5"/>
      <c r="D328" s="5" t="s">
        <v>328</v>
      </c>
      <c r="E328" s="5">
        <v>40604</v>
      </c>
    </row>
    <row r="329" spans="1:5" ht="12.75">
      <c r="A329" s="5">
        <v>40701</v>
      </c>
      <c r="B329" s="5" t="s">
        <v>329</v>
      </c>
      <c r="C329" s="5"/>
      <c r="D329" s="5" t="s">
        <v>329</v>
      </c>
      <c r="E329" s="5">
        <v>40701</v>
      </c>
    </row>
    <row r="330" spans="1:5" ht="12.75">
      <c r="A330" s="5">
        <v>40702</v>
      </c>
      <c r="B330" s="5" t="s">
        <v>330</v>
      </c>
      <c r="C330" s="5"/>
      <c r="D330" s="5" t="s">
        <v>330</v>
      </c>
      <c r="E330" s="5">
        <v>40702</v>
      </c>
    </row>
    <row r="331" spans="1:5" ht="12.75">
      <c r="A331" s="5">
        <v>40703</v>
      </c>
      <c r="B331" s="5" t="s">
        <v>331</v>
      </c>
      <c r="C331" s="5"/>
      <c r="D331" s="5" t="s">
        <v>331</v>
      </c>
      <c r="E331" s="5">
        <v>40703</v>
      </c>
    </row>
    <row r="332" spans="1:5" ht="12.75">
      <c r="A332" s="5">
        <v>40801</v>
      </c>
      <c r="B332" s="5" t="s">
        <v>332</v>
      </c>
      <c r="C332" s="5"/>
      <c r="D332" s="5" t="s">
        <v>332</v>
      </c>
      <c r="E332" s="5">
        <v>40801</v>
      </c>
    </row>
    <row r="333" spans="1:5" ht="12.75">
      <c r="A333" s="5">
        <v>40802</v>
      </c>
      <c r="B333" s="5" t="s">
        <v>333</v>
      </c>
      <c r="C333" s="5"/>
      <c r="D333" s="5" t="s">
        <v>333</v>
      </c>
      <c r="E333" s="5">
        <v>40802</v>
      </c>
    </row>
    <row r="334" spans="1:5" ht="12.75">
      <c r="A334" s="5">
        <v>40803</v>
      </c>
      <c r="B334" s="5" t="s">
        <v>334</v>
      </c>
      <c r="C334" s="5"/>
      <c r="D334" s="5" t="s">
        <v>334</v>
      </c>
      <c r="E334" s="5">
        <v>40803</v>
      </c>
    </row>
    <row r="335" spans="1:5" ht="12.75">
      <c r="A335" s="5">
        <v>40901</v>
      </c>
      <c r="B335" s="5" t="s">
        <v>335</v>
      </c>
      <c r="C335" s="5"/>
      <c r="D335" s="5" t="s">
        <v>335</v>
      </c>
      <c r="E335" s="5">
        <v>40901</v>
      </c>
    </row>
    <row r="336" spans="1:5" ht="12.75">
      <c r="A336" s="5">
        <v>40902</v>
      </c>
      <c r="B336" s="5" t="s">
        <v>336</v>
      </c>
      <c r="C336" s="5"/>
      <c r="D336" s="5" t="s">
        <v>336</v>
      </c>
      <c r="E336" s="5">
        <v>40902</v>
      </c>
    </row>
    <row r="337" spans="1:5" ht="12.75">
      <c r="A337" s="5">
        <v>41001</v>
      </c>
      <c r="B337" s="5" t="s">
        <v>337</v>
      </c>
      <c r="C337" s="5"/>
      <c r="D337" s="5" t="s">
        <v>337</v>
      </c>
      <c r="E337" s="5">
        <v>41001</v>
      </c>
    </row>
    <row r="338" spans="1:5" ht="12.75">
      <c r="A338" s="5">
        <v>41002</v>
      </c>
      <c r="B338" s="5" t="s">
        <v>338</v>
      </c>
      <c r="C338" s="5"/>
      <c r="D338" s="5" t="s">
        <v>338</v>
      </c>
      <c r="E338" s="5">
        <v>41002</v>
      </c>
    </row>
    <row r="339" spans="1:5" ht="12.75">
      <c r="A339" s="5">
        <v>41003</v>
      </c>
      <c r="B339" s="5" t="s">
        <v>339</v>
      </c>
      <c r="C339" s="5"/>
      <c r="D339" s="5" t="s">
        <v>339</v>
      </c>
      <c r="E339" s="5">
        <v>41003</v>
      </c>
    </row>
    <row r="340" spans="1:5" ht="12.75">
      <c r="A340" s="5">
        <v>41004</v>
      </c>
      <c r="B340" s="5" t="s">
        <v>340</v>
      </c>
      <c r="C340" s="5"/>
      <c r="D340" s="5" t="s">
        <v>340</v>
      </c>
      <c r="E340" s="5">
        <v>41004</v>
      </c>
    </row>
    <row r="341" spans="1:5" ht="12.75">
      <c r="A341" s="5">
        <v>41005</v>
      </c>
      <c r="B341" s="5" t="s">
        <v>341</v>
      </c>
      <c r="C341" s="5"/>
      <c r="D341" s="5" t="s">
        <v>341</v>
      </c>
      <c r="E341" s="5">
        <v>41005</v>
      </c>
    </row>
    <row r="342" spans="1:5" ht="12.75">
      <c r="A342" s="5">
        <v>50101</v>
      </c>
      <c r="B342" s="5" t="s">
        <v>342</v>
      </c>
      <c r="C342" s="5"/>
      <c r="D342" s="5" t="s">
        <v>342</v>
      </c>
      <c r="E342" s="5">
        <v>50101</v>
      </c>
    </row>
    <row r="343" spans="1:5" ht="12.75">
      <c r="A343" s="5">
        <v>50102</v>
      </c>
      <c r="B343" s="5" t="s">
        <v>343</v>
      </c>
      <c r="C343" s="5"/>
      <c r="D343" s="5" t="s">
        <v>343</v>
      </c>
      <c r="E343" s="5">
        <v>50102</v>
      </c>
    </row>
    <row r="344" spans="1:5" ht="12.75">
      <c r="A344" s="5">
        <v>50103</v>
      </c>
      <c r="B344" s="5" t="s">
        <v>344</v>
      </c>
      <c r="C344" s="5"/>
      <c r="D344" s="5" t="s">
        <v>344</v>
      </c>
      <c r="E344" s="5">
        <v>50103</v>
      </c>
    </row>
    <row r="345" spans="1:5" ht="12.75">
      <c r="A345" s="5">
        <v>50104</v>
      </c>
      <c r="B345" s="5" t="s">
        <v>345</v>
      </c>
      <c r="C345" s="5"/>
      <c r="D345" s="5" t="s">
        <v>345</v>
      </c>
      <c r="E345" s="5">
        <v>50104</v>
      </c>
    </row>
    <row r="346" spans="1:5" ht="12.75">
      <c r="A346" s="5">
        <v>50105</v>
      </c>
      <c r="B346" s="5" t="s">
        <v>346</v>
      </c>
      <c r="C346" s="5"/>
      <c r="D346" s="5" t="s">
        <v>346</v>
      </c>
      <c r="E346" s="5">
        <v>50105</v>
      </c>
    </row>
    <row r="347" spans="1:5" ht="12.75">
      <c r="A347" s="5">
        <v>50201</v>
      </c>
      <c r="B347" s="5" t="s">
        <v>347</v>
      </c>
      <c r="C347" s="5"/>
      <c r="D347" s="5" t="s">
        <v>347</v>
      </c>
      <c r="E347" s="5">
        <v>50201</v>
      </c>
    </row>
    <row r="348" spans="1:5" ht="12.75">
      <c r="A348" s="5">
        <v>50202</v>
      </c>
      <c r="B348" s="5" t="s">
        <v>348</v>
      </c>
      <c r="C348" s="5"/>
      <c r="D348" s="5" t="s">
        <v>348</v>
      </c>
      <c r="E348" s="5">
        <v>50202</v>
      </c>
    </row>
    <row r="349" spans="1:5" ht="12.75">
      <c r="A349" s="5">
        <v>50203</v>
      </c>
      <c r="B349" s="5" t="s">
        <v>349</v>
      </c>
      <c r="C349" s="5"/>
      <c r="D349" s="5" t="s">
        <v>349</v>
      </c>
      <c r="E349" s="5">
        <v>50203</v>
      </c>
    </row>
    <row r="350" spans="1:5" ht="12.75">
      <c r="A350" s="5">
        <v>50204</v>
      </c>
      <c r="B350" s="5" t="s">
        <v>350</v>
      </c>
      <c r="C350" s="5"/>
      <c r="D350" s="5" t="s">
        <v>350</v>
      </c>
      <c r="E350" s="5">
        <v>50204</v>
      </c>
    </row>
    <row r="351" spans="1:5" ht="12.75">
      <c r="A351" s="5">
        <v>50205</v>
      </c>
      <c r="B351" s="5" t="s">
        <v>351</v>
      </c>
      <c r="C351" s="5"/>
      <c r="D351" s="5" t="s">
        <v>351</v>
      </c>
      <c r="E351" s="5">
        <v>50205</v>
      </c>
    </row>
    <row r="352" spans="1:5" ht="12.75">
      <c r="A352" s="5">
        <v>50206</v>
      </c>
      <c r="B352" s="5" t="s">
        <v>352</v>
      </c>
      <c r="C352" s="5"/>
      <c r="D352" s="5" t="s">
        <v>352</v>
      </c>
      <c r="E352" s="5">
        <v>50206</v>
      </c>
    </row>
    <row r="353" spans="1:5" ht="12.75">
      <c r="A353" s="5">
        <v>50207</v>
      </c>
      <c r="B353" s="5" t="s">
        <v>353</v>
      </c>
      <c r="C353" s="5"/>
      <c r="D353" s="5" t="s">
        <v>353</v>
      </c>
      <c r="E353" s="5">
        <v>50207</v>
      </c>
    </row>
    <row r="354" spans="1:5" ht="12.75">
      <c r="A354" s="5">
        <v>50301</v>
      </c>
      <c r="B354" s="5" t="s">
        <v>354</v>
      </c>
      <c r="C354" s="5"/>
      <c r="D354" s="5" t="s">
        <v>354</v>
      </c>
      <c r="E354" s="5">
        <v>50301</v>
      </c>
    </row>
    <row r="355" spans="1:5" ht="12.75">
      <c r="A355" s="5">
        <v>50302</v>
      </c>
      <c r="B355" s="5" t="s">
        <v>355</v>
      </c>
      <c r="C355" s="5"/>
      <c r="D355" s="5" t="s">
        <v>355</v>
      </c>
      <c r="E355" s="5">
        <v>50302</v>
      </c>
    </row>
    <row r="356" spans="1:5" ht="12.75">
      <c r="A356" s="5">
        <v>50303</v>
      </c>
      <c r="B356" s="5" t="s">
        <v>356</v>
      </c>
      <c r="C356" s="5"/>
      <c r="D356" s="5" t="s">
        <v>356</v>
      </c>
      <c r="E356" s="5">
        <v>50303</v>
      </c>
    </row>
    <row r="357" spans="1:5" ht="12.75">
      <c r="A357" s="5">
        <v>50304</v>
      </c>
      <c r="B357" s="5" t="s">
        <v>357</v>
      </c>
      <c r="C357" s="5"/>
      <c r="D357" s="5" t="s">
        <v>357</v>
      </c>
      <c r="E357" s="5">
        <v>50304</v>
      </c>
    </row>
    <row r="358" spans="1:5" ht="12.75">
      <c r="A358" s="5">
        <v>50305</v>
      </c>
      <c r="B358" s="5" t="s">
        <v>358</v>
      </c>
      <c r="C358" s="5"/>
      <c r="D358" s="5" t="s">
        <v>358</v>
      </c>
      <c r="E358" s="5">
        <v>50305</v>
      </c>
    </row>
    <row r="359" spans="1:5" ht="12.75">
      <c r="A359" s="5">
        <v>50306</v>
      </c>
      <c r="B359" s="5" t="s">
        <v>359</v>
      </c>
      <c r="C359" s="5"/>
      <c r="D359" s="5" t="s">
        <v>359</v>
      </c>
      <c r="E359" s="5">
        <v>50306</v>
      </c>
    </row>
    <row r="360" spans="1:5" ht="12.75">
      <c r="A360" s="5">
        <v>50307</v>
      </c>
      <c r="B360" s="5" t="s">
        <v>360</v>
      </c>
      <c r="C360" s="5"/>
      <c r="D360" s="5" t="s">
        <v>360</v>
      </c>
      <c r="E360" s="5">
        <v>50307</v>
      </c>
    </row>
    <row r="361" spans="1:5" ht="12.75">
      <c r="A361" s="5">
        <v>50308</v>
      </c>
      <c r="B361" s="5" t="s">
        <v>361</v>
      </c>
      <c r="C361" s="5"/>
      <c r="D361" s="5" t="s">
        <v>361</v>
      </c>
      <c r="E361" s="5">
        <v>50308</v>
      </c>
    </row>
    <row r="362" spans="1:5" ht="12.75">
      <c r="A362" s="5">
        <v>50309</v>
      </c>
      <c r="B362" s="5" t="s">
        <v>362</v>
      </c>
      <c r="C362" s="5"/>
      <c r="D362" s="5" t="s">
        <v>362</v>
      </c>
      <c r="E362" s="5">
        <v>50309</v>
      </c>
    </row>
    <row r="363" spans="1:5" ht="12.75">
      <c r="A363" s="5">
        <v>50401</v>
      </c>
      <c r="B363" s="5" t="s">
        <v>363</v>
      </c>
      <c r="C363" s="5"/>
      <c r="D363" s="5" t="s">
        <v>363</v>
      </c>
      <c r="E363" s="5">
        <v>50401</v>
      </c>
    </row>
    <row r="364" spans="1:5" ht="12.75">
      <c r="A364" s="5">
        <v>50402</v>
      </c>
      <c r="B364" s="5" t="s">
        <v>364</v>
      </c>
      <c r="C364" s="5"/>
      <c r="D364" s="5" t="s">
        <v>364</v>
      </c>
      <c r="E364" s="5">
        <v>50402</v>
      </c>
    </row>
    <row r="365" spans="1:5" ht="12.75">
      <c r="A365" s="5">
        <v>50403</v>
      </c>
      <c r="B365" s="5" t="s">
        <v>365</v>
      </c>
      <c r="C365" s="5"/>
      <c r="D365" s="5" t="s">
        <v>365</v>
      </c>
      <c r="E365" s="5">
        <v>50403</v>
      </c>
    </row>
    <row r="366" spans="1:5" ht="12.75">
      <c r="A366" s="5">
        <v>50404</v>
      </c>
      <c r="B366" s="5" t="s">
        <v>366</v>
      </c>
      <c r="C366" s="5"/>
      <c r="D366" s="5" t="s">
        <v>366</v>
      </c>
      <c r="E366" s="5">
        <v>50404</v>
      </c>
    </row>
    <row r="367" spans="1:5" ht="12.75">
      <c r="A367" s="5">
        <v>50501</v>
      </c>
      <c r="B367" s="5" t="s">
        <v>367</v>
      </c>
      <c r="C367" s="5"/>
      <c r="D367" s="5" t="s">
        <v>367</v>
      </c>
      <c r="E367" s="5">
        <v>50501</v>
      </c>
    </row>
    <row r="368" spans="1:5" ht="12.75">
      <c r="A368" s="5">
        <v>50502</v>
      </c>
      <c r="B368" s="5" t="s">
        <v>368</v>
      </c>
      <c r="C368" s="5"/>
      <c r="D368" s="5" t="s">
        <v>368</v>
      </c>
      <c r="E368" s="5">
        <v>50502</v>
      </c>
    </row>
    <row r="369" spans="1:5" ht="12.75">
      <c r="A369" s="5">
        <v>50503</v>
      </c>
      <c r="B369" s="5" t="s">
        <v>369</v>
      </c>
      <c r="C369" s="5"/>
      <c r="D369" s="5" t="s">
        <v>369</v>
      </c>
      <c r="E369" s="5">
        <v>50503</v>
      </c>
    </row>
    <row r="370" spans="1:5" ht="12.75">
      <c r="A370" s="5">
        <v>50504</v>
      </c>
      <c r="B370" s="5" t="s">
        <v>370</v>
      </c>
      <c r="C370" s="5"/>
      <c r="D370" s="5" t="s">
        <v>370</v>
      </c>
      <c r="E370" s="5">
        <v>50504</v>
      </c>
    </row>
    <row r="371" spans="1:5" ht="12.75">
      <c r="A371" s="5">
        <v>50601</v>
      </c>
      <c r="B371" s="5" t="s">
        <v>371</v>
      </c>
      <c r="C371" s="5"/>
      <c r="D371" s="5" t="s">
        <v>371</v>
      </c>
      <c r="E371" s="5">
        <v>50601</v>
      </c>
    </row>
    <row r="372" spans="1:5" ht="12.75">
      <c r="A372" s="5">
        <v>50602</v>
      </c>
      <c r="B372" s="5" t="s">
        <v>372</v>
      </c>
      <c r="C372" s="5"/>
      <c r="D372" s="5" t="s">
        <v>372</v>
      </c>
      <c r="E372" s="5">
        <v>50602</v>
      </c>
    </row>
    <row r="373" spans="1:5" ht="12.75">
      <c r="A373" s="5">
        <v>50603</v>
      </c>
      <c r="B373" s="5" t="s">
        <v>373</v>
      </c>
      <c r="C373" s="5"/>
      <c r="D373" s="5" t="s">
        <v>373</v>
      </c>
      <c r="E373" s="5">
        <v>50603</v>
      </c>
    </row>
    <row r="374" spans="1:5" ht="12.75">
      <c r="A374" s="5">
        <v>50604</v>
      </c>
      <c r="B374" s="5" t="s">
        <v>374</v>
      </c>
      <c r="C374" s="5"/>
      <c r="D374" s="5" t="s">
        <v>374</v>
      </c>
      <c r="E374" s="5">
        <v>50604</v>
      </c>
    </row>
    <row r="375" spans="1:5" ht="12.75">
      <c r="A375" s="5">
        <v>50605</v>
      </c>
      <c r="B375" s="5" t="s">
        <v>375</v>
      </c>
      <c r="C375" s="5"/>
      <c r="D375" s="5" t="s">
        <v>375</v>
      </c>
      <c r="E375" s="5">
        <v>50605</v>
      </c>
    </row>
    <row r="376" spans="1:5" ht="12.75">
      <c r="A376" s="5">
        <v>50701</v>
      </c>
      <c r="B376" s="5" t="s">
        <v>376</v>
      </c>
      <c r="C376" s="5"/>
      <c r="D376" s="5" t="s">
        <v>376</v>
      </c>
      <c r="E376" s="5">
        <v>50701</v>
      </c>
    </row>
    <row r="377" spans="1:5" ht="12.75">
      <c r="A377" s="5">
        <v>50702</v>
      </c>
      <c r="B377" s="5" t="s">
        <v>377</v>
      </c>
      <c r="C377" s="5"/>
      <c r="D377" s="5" t="s">
        <v>377</v>
      </c>
      <c r="E377" s="5">
        <v>50702</v>
      </c>
    </row>
    <row r="378" spans="1:5" ht="12.75">
      <c r="A378" s="5">
        <v>50703</v>
      </c>
      <c r="B378" s="5" t="s">
        <v>378</v>
      </c>
      <c r="C378" s="5"/>
      <c r="D378" s="5" t="s">
        <v>378</v>
      </c>
      <c r="E378" s="5">
        <v>50703</v>
      </c>
    </row>
    <row r="379" spans="1:5" ht="12.75">
      <c r="A379" s="5">
        <v>50704</v>
      </c>
      <c r="B379" s="5" t="s">
        <v>379</v>
      </c>
      <c r="C379" s="5"/>
      <c r="D379" s="5" t="s">
        <v>379</v>
      </c>
      <c r="E379" s="5">
        <v>50704</v>
      </c>
    </row>
    <row r="380" spans="1:5" ht="12.75">
      <c r="A380" s="5">
        <v>50801</v>
      </c>
      <c r="B380" s="5" t="s">
        <v>380</v>
      </c>
      <c r="C380" s="5"/>
      <c r="D380" s="5" t="s">
        <v>380</v>
      </c>
      <c r="E380" s="5">
        <v>50801</v>
      </c>
    </row>
    <row r="381" spans="1:5" ht="12.75">
      <c r="A381" s="5">
        <v>50802</v>
      </c>
      <c r="B381" s="5" t="s">
        <v>381</v>
      </c>
      <c r="C381" s="5"/>
      <c r="D381" s="5" t="s">
        <v>381</v>
      </c>
      <c r="E381" s="5">
        <v>50802</v>
      </c>
    </row>
    <row r="382" spans="1:5" ht="12.75">
      <c r="A382" s="5">
        <v>50803</v>
      </c>
      <c r="B382" s="5" t="s">
        <v>382</v>
      </c>
      <c r="C382" s="5"/>
      <c r="D382" s="5" t="s">
        <v>382</v>
      </c>
      <c r="E382" s="5">
        <v>50803</v>
      </c>
    </row>
    <row r="383" spans="1:5" ht="12.75">
      <c r="A383" s="5">
        <v>50804</v>
      </c>
      <c r="B383" s="5" t="s">
        <v>383</v>
      </c>
      <c r="C383" s="5"/>
      <c r="D383" s="5" t="s">
        <v>383</v>
      </c>
      <c r="E383" s="5">
        <v>50804</v>
      </c>
    </row>
    <row r="384" spans="1:5" ht="12.75">
      <c r="A384" s="5">
        <v>50805</v>
      </c>
      <c r="B384" s="5" t="s">
        <v>384</v>
      </c>
      <c r="C384" s="5"/>
      <c r="D384" s="5" t="s">
        <v>384</v>
      </c>
      <c r="E384" s="5">
        <v>50805</v>
      </c>
    </row>
    <row r="385" spans="1:5" ht="12.75">
      <c r="A385" s="5">
        <v>50806</v>
      </c>
      <c r="B385" s="5" t="s">
        <v>385</v>
      </c>
      <c r="C385" s="5"/>
      <c r="D385" s="5" t="s">
        <v>385</v>
      </c>
      <c r="E385" s="5">
        <v>50806</v>
      </c>
    </row>
    <row r="386" spans="1:5" ht="12.75">
      <c r="A386" s="5">
        <v>50807</v>
      </c>
      <c r="B386" s="5" t="s">
        <v>386</v>
      </c>
      <c r="C386" s="5"/>
      <c r="D386" s="5" t="s">
        <v>386</v>
      </c>
      <c r="E386" s="5">
        <v>50807</v>
      </c>
    </row>
    <row r="387" spans="1:5" ht="12.75">
      <c r="A387" s="5">
        <v>50808</v>
      </c>
      <c r="B387" s="5" t="s">
        <v>387</v>
      </c>
      <c r="C387" s="5"/>
      <c r="D387" s="5" t="s">
        <v>387</v>
      </c>
      <c r="E387" s="5">
        <v>50808</v>
      </c>
    </row>
    <row r="388" spans="1:5" ht="12.75">
      <c r="A388" s="5">
        <v>50901</v>
      </c>
      <c r="B388" s="5" t="s">
        <v>388</v>
      </c>
      <c r="C388" s="5"/>
      <c r="D388" s="5" t="s">
        <v>388</v>
      </c>
      <c r="E388" s="5">
        <v>50901</v>
      </c>
    </row>
    <row r="389" spans="1:5" ht="12.75">
      <c r="A389" s="5">
        <v>50902</v>
      </c>
      <c r="B389" s="5" t="s">
        <v>389</v>
      </c>
      <c r="C389" s="5"/>
      <c r="D389" s="5" t="s">
        <v>389</v>
      </c>
      <c r="E389" s="5">
        <v>50902</v>
      </c>
    </row>
    <row r="390" spans="1:5" ht="12.75">
      <c r="A390" s="5">
        <v>50903</v>
      </c>
      <c r="B390" s="5" t="s">
        <v>390</v>
      </c>
      <c r="C390" s="5"/>
      <c r="D390" s="5" t="s">
        <v>390</v>
      </c>
      <c r="E390" s="5">
        <v>50903</v>
      </c>
    </row>
    <row r="391" spans="1:5" ht="12.75">
      <c r="A391" s="5">
        <v>50904</v>
      </c>
      <c r="B391" s="5" t="s">
        <v>391</v>
      </c>
      <c r="C391" s="5"/>
      <c r="D391" s="5" t="s">
        <v>391</v>
      </c>
      <c r="E391" s="5">
        <v>50904</v>
      </c>
    </row>
    <row r="392" spans="1:5" ht="12.75">
      <c r="A392" s="5">
        <v>50905</v>
      </c>
      <c r="B392" s="5" t="s">
        <v>392</v>
      </c>
      <c r="C392" s="5"/>
      <c r="D392" s="5" t="s">
        <v>392</v>
      </c>
      <c r="E392" s="5">
        <v>50905</v>
      </c>
    </row>
    <row r="393" spans="1:5" ht="12.75">
      <c r="A393" s="5">
        <v>50906</v>
      </c>
      <c r="B393" s="5" t="s">
        <v>393</v>
      </c>
      <c r="C393" s="5"/>
      <c r="D393" s="5" t="s">
        <v>393</v>
      </c>
      <c r="E393" s="5">
        <v>50906</v>
      </c>
    </row>
    <row r="394" spans="1:5" ht="12.75">
      <c r="A394" s="5">
        <v>51001</v>
      </c>
      <c r="B394" s="5" t="s">
        <v>394</v>
      </c>
      <c r="C394" s="5"/>
      <c r="D394" s="5" t="s">
        <v>394</v>
      </c>
      <c r="E394" s="5">
        <v>51001</v>
      </c>
    </row>
    <row r="395" spans="1:5" ht="12.75">
      <c r="A395" s="5">
        <v>51002</v>
      </c>
      <c r="B395" s="5" t="s">
        <v>395</v>
      </c>
      <c r="C395" s="5"/>
      <c r="D395" s="5" t="s">
        <v>395</v>
      </c>
      <c r="E395" s="5">
        <v>51002</v>
      </c>
    </row>
    <row r="396" spans="1:5" ht="12.75">
      <c r="A396" s="5">
        <v>51003</v>
      </c>
      <c r="B396" s="5" t="s">
        <v>396</v>
      </c>
      <c r="C396" s="5"/>
      <c r="D396" s="5" t="s">
        <v>396</v>
      </c>
      <c r="E396" s="5">
        <v>51003</v>
      </c>
    </row>
    <row r="397" spans="1:5" ht="12.75">
      <c r="A397" s="5">
        <v>51004</v>
      </c>
      <c r="B397" s="5" t="s">
        <v>397</v>
      </c>
      <c r="C397" s="5"/>
      <c r="D397" s="5" t="s">
        <v>397</v>
      </c>
      <c r="E397" s="5">
        <v>51004</v>
      </c>
    </row>
    <row r="398" spans="1:5" ht="12.75">
      <c r="A398" s="5">
        <v>51101</v>
      </c>
      <c r="B398" s="5" t="s">
        <v>398</v>
      </c>
      <c r="C398" s="5"/>
      <c r="D398" s="5" t="s">
        <v>398</v>
      </c>
      <c r="E398" s="5">
        <v>51101</v>
      </c>
    </row>
    <row r="399" spans="1:5" ht="12.75">
      <c r="A399" s="5">
        <v>51102</v>
      </c>
      <c r="B399" s="5" t="s">
        <v>399</v>
      </c>
      <c r="C399" s="5"/>
      <c r="D399" s="5" t="s">
        <v>399</v>
      </c>
      <c r="E399" s="5">
        <v>51102</v>
      </c>
    </row>
    <row r="400" spans="1:5" ht="12.75">
      <c r="A400" s="5">
        <v>51103</v>
      </c>
      <c r="B400" s="5" t="s">
        <v>400</v>
      </c>
      <c r="C400" s="5"/>
      <c r="D400" s="5" t="s">
        <v>400</v>
      </c>
      <c r="E400" s="5">
        <v>51103</v>
      </c>
    </row>
    <row r="401" spans="1:5" ht="12.75">
      <c r="A401" s="5">
        <v>51104</v>
      </c>
      <c r="B401" s="5" t="s">
        <v>401</v>
      </c>
      <c r="C401" s="5"/>
      <c r="D401" s="5" t="s">
        <v>401</v>
      </c>
      <c r="E401" s="5">
        <v>51104</v>
      </c>
    </row>
    <row r="402" spans="1:5" ht="12.75">
      <c r="A402" s="5">
        <v>51105</v>
      </c>
      <c r="B402" s="5" t="s">
        <v>402</v>
      </c>
      <c r="C402" s="5"/>
      <c r="D402" s="5" t="s">
        <v>402</v>
      </c>
      <c r="E402" s="5">
        <v>51105</v>
      </c>
    </row>
    <row r="403" spans="1:5" ht="12.75">
      <c r="A403" s="5">
        <v>60101</v>
      </c>
      <c r="B403" s="5" t="s">
        <v>403</v>
      </c>
      <c r="C403" s="5"/>
      <c r="D403" s="5" t="s">
        <v>403</v>
      </c>
      <c r="E403" s="5">
        <v>60101</v>
      </c>
    </row>
    <row r="404" spans="1:5" ht="12.75">
      <c r="A404" s="5">
        <v>60102</v>
      </c>
      <c r="B404" s="5" t="s">
        <v>404</v>
      </c>
      <c r="C404" s="5"/>
      <c r="D404" s="5" t="s">
        <v>404</v>
      </c>
      <c r="E404" s="5">
        <v>60102</v>
      </c>
    </row>
    <row r="405" spans="1:5" ht="12.75">
      <c r="A405" s="5">
        <v>60103</v>
      </c>
      <c r="B405" s="5" t="s">
        <v>405</v>
      </c>
      <c r="C405" s="5"/>
      <c r="D405" s="5" t="s">
        <v>405</v>
      </c>
      <c r="E405" s="5">
        <v>60103</v>
      </c>
    </row>
    <row r="406" spans="1:5" ht="12.75">
      <c r="A406" s="5">
        <v>60104</v>
      </c>
      <c r="B406" s="5" t="s">
        <v>406</v>
      </c>
      <c r="C406" s="5"/>
      <c r="D406" s="5" t="s">
        <v>406</v>
      </c>
      <c r="E406" s="5">
        <v>60104</v>
      </c>
    </row>
    <row r="407" spans="1:5" ht="12.75">
      <c r="A407" s="5">
        <v>60105</v>
      </c>
      <c r="B407" s="5" t="s">
        <v>407</v>
      </c>
      <c r="C407" s="5"/>
      <c r="D407" s="5" t="s">
        <v>407</v>
      </c>
      <c r="E407" s="5">
        <v>60105</v>
      </c>
    </row>
    <row r="408" spans="1:5" ht="12.75">
      <c r="A408" s="5">
        <v>60106</v>
      </c>
      <c r="B408" s="5" t="s">
        <v>408</v>
      </c>
      <c r="C408" s="5"/>
      <c r="D408" s="5" t="s">
        <v>408</v>
      </c>
      <c r="E408" s="5">
        <v>60106</v>
      </c>
    </row>
    <row r="409" spans="1:5" ht="12.75">
      <c r="A409" s="5">
        <v>60107</v>
      </c>
      <c r="B409" s="5" t="s">
        <v>409</v>
      </c>
      <c r="C409" s="5"/>
      <c r="D409" s="5" t="s">
        <v>409</v>
      </c>
      <c r="E409" s="5">
        <v>60107</v>
      </c>
    </row>
    <row r="410" spans="1:5" ht="12.75">
      <c r="A410" s="5">
        <v>60108</v>
      </c>
      <c r="B410" s="5" t="s">
        <v>410</v>
      </c>
      <c r="C410" s="5"/>
      <c r="D410" s="5" t="s">
        <v>410</v>
      </c>
      <c r="E410" s="5">
        <v>60108</v>
      </c>
    </row>
    <row r="411" spans="1:5" ht="12.75">
      <c r="A411" s="5">
        <v>60110</v>
      </c>
      <c r="B411" s="5" t="s">
        <v>411</v>
      </c>
      <c r="C411" s="5"/>
      <c r="D411" s="5" t="s">
        <v>411</v>
      </c>
      <c r="E411" s="5">
        <v>60110</v>
      </c>
    </row>
    <row r="412" spans="1:5" ht="12.75">
      <c r="A412" s="5">
        <v>60111</v>
      </c>
      <c r="B412" s="5" t="s">
        <v>412</v>
      </c>
      <c r="C412" s="5"/>
      <c r="D412" s="5" t="s">
        <v>412</v>
      </c>
      <c r="E412" s="5">
        <v>60111</v>
      </c>
    </row>
    <row r="413" spans="1:5" ht="12.75">
      <c r="A413" s="5">
        <v>60112</v>
      </c>
      <c r="B413" s="5" t="s">
        <v>413</v>
      </c>
      <c r="C413" s="5"/>
      <c r="D413" s="5" t="s">
        <v>413</v>
      </c>
      <c r="E413" s="5">
        <v>60112</v>
      </c>
    </row>
    <row r="414" spans="1:5" ht="12.75">
      <c r="A414" s="5">
        <v>60113</v>
      </c>
      <c r="B414" s="5" t="s">
        <v>414</v>
      </c>
      <c r="C414" s="5"/>
      <c r="D414" s="5" t="s">
        <v>414</v>
      </c>
      <c r="E414" s="5">
        <v>60113</v>
      </c>
    </row>
    <row r="415" spans="1:5" ht="12.75">
      <c r="A415" s="5">
        <v>60114</v>
      </c>
      <c r="B415" s="5" t="s">
        <v>415</v>
      </c>
      <c r="C415" s="5"/>
      <c r="D415" s="5" t="s">
        <v>415</v>
      </c>
      <c r="E415" s="5">
        <v>60114</v>
      </c>
    </row>
    <row r="416" spans="1:5" ht="12.75">
      <c r="A416" s="5">
        <v>60115</v>
      </c>
      <c r="B416" s="5" t="s">
        <v>416</v>
      </c>
      <c r="C416" s="5"/>
      <c r="D416" s="5" t="s">
        <v>416</v>
      </c>
      <c r="E416" s="5">
        <v>60115</v>
      </c>
    </row>
    <row r="417" spans="1:5" ht="12.75">
      <c r="A417" s="5">
        <v>60116</v>
      </c>
      <c r="B417" s="5" t="s">
        <v>417</v>
      </c>
      <c r="C417" s="5"/>
      <c r="D417" s="5" t="s">
        <v>417</v>
      </c>
      <c r="E417" s="5">
        <v>60116</v>
      </c>
    </row>
    <row r="418" spans="1:5" ht="12.75">
      <c r="A418" s="5">
        <v>60201</v>
      </c>
      <c r="B418" s="5" t="s">
        <v>418</v>
      </c>
      <c r="C418" s="5"/>
      <c r="D418" s="5" t="s">
        <v>418</v>
      </c>
      <c r="E418" s="5">
        <v>60201</v>
      </c>
    </row>
    <row r="419" spans="1:5" ht="12.75">
      <c r="A419" s="5">
        <v>60202</v>
      </c>
      <c r="B419" s="5" t="s">
        <v>419</v>
      </c>
      <c r="C419" s="5"/>
      <c r="D419" s="5" t="s">
        <v>419</v>
      </c>
      <c r="E419" s="5">
        <v>60202</v>
      </c>
    </row>
    <row r="420" spans="1:5" ht="12.75">
      <c r="A420" s="5">
        <v>60203</v>
      </c>
      <c r="B420" s="5" t="s">
        <v>420</v>
      </c>
      <c r="C420" s="5"/>
      <c r="D420" s="5" t="s">
        <v>420</v>
      </c>
      <c r="E420" s="5">
        <v>60203</v>
      </c>
    </row>
    <row r="421" spans="1:5" ht="12.75">
      <c r="A421" s="5">
        <v>60204</v>
      </c>
      <c r="B421" s="5" t="s">
        <v>421</v>
      </c>
      <c r="C421" s="5"/>
      <c r="D421" s="5" t="s">
        <v>421</v>
      </c>
      <c r="E421" s="5">
        <v>60204</v>
      </c>
    </row>
    <row r="422" spans="1:5" ht="12.75">
      <c r="A422" s="5">
        <v>60205</v>
      </c>
      <c r="B422" s="5" t="s">
        <v>422</v>
      </c>
      <c r="C422" s="5"/>
      <c r="D422" s="5" t="s">
        <v>422</v>
      </c>
      <c r="E422" s="5">
        <v>60205</v>
      </c>
    </row>
    <row r="423" spans="1:5" ht="12.75">
      <c r="A423" s="5">
        <v>60206</v>
      </c>
      <c r="B423" s="5" t="s">
        <v>423</v>
      </c>
      <c r="C423" s="5"/>
      <c r="D423" s="5" t="s">
        <v>423</v>
      </c>
      <c r="E423" s="5">
        <v>60206</v>
      </c>
    </row>
    <row r="424" spans="1:5" ht="12.75">
      <c r="A424" s="5">
        <v>60301</v>
      </c>
      <c r="B424" s="5" t="s">
        <v>424</v>
      </c>
      <c r="C424" s="5"/>
      <c r="D424" s="5" t="s">
        <v>424</v>
      </c>
      <c r="E424" s="5">
        <v>60301</v>
      </c>
    </row>
    <row r="425" spans="1:5" ht="12.75">
      <c r="A425" s="5">
        <v>60302</v>
      </c>
      <c r="B425" s="5" t="s">
        <v>425</v>
      </c>
      <c r="C425" s="5"/>
      <c r="D425" s="5" t="s">
        <v>425</v>
      </c>
      <c r="E425" s="5">
        <v>60302</v>
      </c>
    </row>
    <row r="426" spans="1:5" ht="12.75">
      <c r="A426" s="5">
        <v>60303</v>
      </c>
      <c r="B426" s="5" t="s">
        <v>426</v>
      </c>
      <c r="C426" s="5"/>
      <c r="D426" s="5" t="s">
        <v>426</v>
      </c>
      <c r="E426" s="5">
        <v>60303</v>
      </c>
    </row>
    <row r="427" spans="1:5" ht="12.75">
      <c r="A427" s="5">
        <v>60304</v>
      </c>
      <c r="B427" s="5" t="s">
        <v>427</v>
      </c>
      <c r="C427" s="5"/>
      <c r="D427" s="5" t="s">
        <v>427</v>
      </c>
      <c r="E427" s="5">
        <v>60304</v>
      </c>
    </row>
    <row r="428" spans="1:5" ht="12.75">
      <c r="A428" s="5">
        <v>60305</v>
      </c>
      <c r="B428" s="5" t="s">
        <v>428</v>
      </c>
      <c r="C428" s="5"/>
      <c r="D428" s="5" t="s">
        <v>428</v>
      </c>
      <c r="E428" s="5">
        <v>60305</v>
      </c>
    </row>
    <row r="429" spans="1:5" ht="12.75">
      <c r="A429" s="5">
        <v>60306</v>
      </c>
      <c r="B429" s="5" t="s">
        <v>429</v>
      </c>
      <c r="C429" s="5"/>
      <c r="D429" s="5" t="s">
        <v>429</v>
      </c>
      <c r="E429" s="5">
        <v>60306</v>
      </c>
    </row>
    <row r="430" spans="1:5" ht="12.75">
      <c r="A430" s="5">
        <v>60307</v>
      </c>
      <c r="B430" s="5" t="s">
        <v>430</v>
      </c>
      <c r="C430" s="5"/>
      <c r="D430" s="5" t="s">
        <v>430</v>
      </c>
      <c r="E430" s="5">
        <v>60307</v>
      </c>
    </row>
    <row r="431" spans="1:5" ht="12.75">
      <c r="A431" s="5">
        <v>60308</v>
      </c>
      <c r="B431" s="5" t="s">
        <v>431</v>
      </c>
      <c r="C431" s="5"/>
      <c r="D431" s="5" t="s">
        <v>431</v>
      </c>
      <c r="E431" s="5">
        <v>60308</v>
      </c>
    </row>
    <row r="432" spans="1:5" ht="12.75">
      <c r="A432" s="5">
        <v>60309</v>
      </c>
      <c r="B432" s="5" t="s">
        <v>432</v>
      </c>
      <c r="C432" s="5"/>
      <c r="D432" s="5" t="s">
        <v>432</v>
      </c>
      <c r="E432" s="5">
        <v>60309</v>
      </c>
    </row>
    <row r="433" spans="1:5" ht="12.75">
      <c r="A433" s="5">
        <v>60401</v>
      </c>
      <c r="B433" s="5" t="s">
        <v>433</v>
      </c>
      <c r="C433" s="5"/>
      <c r="D433" s="5" t="s">
        <v>433</v>
      </c>
      <c r="E433" s="5">
        <v>60401</v>
      </c>
    </row>
    <row r="434" spans="1:5" ht="12.75">
      <c r="A434" s="5">
        <v>60402</v>
      </c>
      <c r="B434" s="5" t="s">
        <v>434</v>
      </c>
      <c r="C434" s="5"/>
      <c r="D434" s="5" t="s">
        <v>434</v>
      </c>
      <c r="E434" s="5">
        <v>60402</v>
      </c>
    </row>
    <row r="435" spans="1:5" ht="12.75">
      <c r="A435" s="5">
        <v>60403</v>
      </c>
      <c r="B435" s="5" t="s">
        <v>435</v>
      </c>
      <c r="C435" s="5"/>
      <c r="D435" s="5" t="s">
        <v>435</v>
      </c>
      <c r="E435" s="5">
        <v>60403</v>
      </c>
    </row>
    <row r="436" spans="1:5" ht="12.75">
      <c r="A436" s="5">
        <v>60501</v>
      </c>
      <c r="B436" s="5" t="s">
        <v>436</v>
      </c>
      <c r="C436" s="5"/>
      <c r="D436" s="5" t="s">
        <v>436</v>
      </c>
      <c r="E436" s="5">
        <v>60501</v>
      </c>
    </row>
    <row r="437" spans="1:5" ht="12.75">
      <c r="A437" s="5">
        <v>60502</v>
      </c>
      <c r="B437" s="5" t="s">
        <v>437</v>
      </c>
      <c r="C437" s="5"/>
      <c r="D437" s="5" t="s">
        <v>437</v>
      </c>
      <c r="E437" s="5">
        <v>60502</v>
      </c>
    </row>
    <row r="438" spans="1:5" ht="12.75">
      <c r="A438" s="5">
        <v>60503</v>
      </c>
      <c r="B438" s="5" t="s">
        <v>438</v>
      </c>
      <c r="C438" s="5"/>
      <c r="D438" s="5" t="s">
        <v>438</v>
      </c>
      <c r="E438" s="5">
        <v>60503</v>
      </c>
    </row>
    <row r="439" spans="1:5" ht="12.75">
      <c r="A439" s="5">
        <v>60504</v>
      </c>
      <c r="B439" s="5" t="s">
        <v>439</v>
      </c>
      <c r="C439" s="5"/>
      <c r="D439" s="5" t="s">
        <v>439</v>
      </c>
      <c r="E439" s="5">
        <v>60504</v>
      </c>
    </row>
    <row r="440" spans="1:5" ht="12.75">
      <c r="A440" s="5">
        <v>60505</v>
      </c>
      <c r="B440" s="5" t="s">
        <v>440</v>
      </c>
      <c r="C440" s="5"/>
      <c r="D440" s="5" t="s">
        <v>440</v>
      </c>
      <c r="E440" s="5">
        <v>60505</v>
      </c>
    </row>
    <row r="441" spans="1:5" ht="12.75">
      <c r="A441" s="5">
        <v>60506</v>
      </c>
      <c r="B441" s="5" t="s">
        <v>441</v>
      </c>
      <c r="C441" s="5"/>
      <c r="D441" s="5" t="s">
        <v>441</v>
      </c>
      <c r="E441" s="5">
        <v>60506</v>
      </c>
    </row>
    <row r="442" spans="1:5" ht="12.75">
      <c r="A442" s="5">
        <v>60601</v>
      </c>
      <c r="B442" s="5" t="s">
        <v>442</v>
      </c>
      <c r="C442" s="5"/>
      <c r="D442" s="5" t="s">
        <v>442</v>
      </c>
      <c r="E442" s="5">
        <v>60601</v>
      </c>
    </row>
    <row r="443" spans="1:5" ht="12.75">
      <c r="A443" s="5">
        <v>60602</v>
      </c>
      <c r="B443" s="5" t="s">
        <v>443</v>
      </c>
      <c r="C443" s="5"/>
      <c r="D443" s="5" t="s">
        <v>443</v>
      </c>
      <c r="E443" s="5">
        <v>60602</v>
      </c>
    </row>
    <row r="444" spans="1:5" ht="12.75">
      <c r="A444" s="5">
        <v>60603</v>
      </c>
      <c r="B444" s="5" t="s">
        <v>444</v>
      </c>
      <c r="C444" s="5"/>
      <c r="D444" s="5" t="s">
        <v>444</v>
      </c>
      <c r="E444" s="5">
        <v>60603</v>
      </c>
    </row>
    <row r="445" spans="1:5" ht="12.75">
      <c r="A445" s="5">
        <v>60701</v>
      </c>
      <c r="B445" s="5" t="s">
        <v>445</v>
      </c>
      <c r="C445" s="5"/>
      <c r="D445" s="5" t="s">
        <v>445</v>
      </c>
      <c r="E445" s="5">
        <v>60701</v>
      </c>
    </row>
    <row r="446" spans="1:5" ht="12.75">
      <c r="A446" s="5">
        <v>60703</v>
      </c>
      <c r="B446" s="5" t="s">
        <v>446</v>
      </c>
      <c r="C446" s="5"/>
      <c r="D446" s="5" t="s">
        <v>446</v>
      </c>
      <c r="E446" s="5">
        <v>60703</v>
      </c>
    </row>
    <row r="447" spans="1:5" ht="12.75">
      <c r="A447" s="5">
        <v>60704</v>
      </c>
      <c r="B447" s="5" t="s">
        <v>447</v>
      </c>
      <c r="C447" s="5"/>
      <c r="D447" s="5" t="s">
        <v>447</v>
      </c>
      <c r="E447" s="5">
        <v>60704</v>
      </c>
    </row>
    <row r="448" spans="1:5" ht="12.75">
      <c r="A448" s="5">
        <v>60801</v>
      </c>
      <c r="B448" s="5" t="s">
        <v>448</v>
      </c>
      <c r="C448" s="5"/>
      <c r="D448" s="5" t="s">
        <v>448</v>
      </c>
      <c r="E448" s="5">
        <v>60801</v>
      </c>
    </row>
    <row r="449" spans="1:5" ht="12.75">
      <c r="A449" s="5">
        <v>60802</v>
      </c>
      <c r="B449" s="5" t="s">
        <v>449</v>
      </c>
      <c r="C449" s="5"/>
      <c r="D449" s="5" t="s">
        <v>449</v>
      </c>
      <c r="E449" s="5">
        <v>60802</v>
      </c>
    </row>
    <row r="450" spans="1:5" ht="12.75">
      <c r="A450" s="5">
        <v>60803</v>
      </c>
      <c r="B450" s="5" t="s">
        <v>450</v>
      </c>
      <c r="C450" s="5"/>
      <c r="D450" s="5" t="s">
        <v>450</v>
      </c>
      <c r="E450" s="5">
        <v>60803</v>
      </c>
    </row>
    <row r="451" spans="1:5" ht="12.75">
      <c r="A451" s="5">
        <v>60804</v>
      </c>
      <c r="B451" s="5" t="s">
        <v>451</v>
      </c>
      <c r="C451" s="5"/>
      <c r="D451" s="5" t="s">
        <v>451</v>
      </c>
      <c r="E451" s="5">
        <v>60804</v>
      </c>
    </row>
    <row r="452" spans="1:5" ht="12.75">
      <c r="A452" s="5">
        <v>60805</v>
      </c>
      <c r="B452" s="5" t="s">
        <v>452</v>
      </c>
      <c r="C452" s="5"/>
      <c r="D452" s="5" t="s">
        <v>452</v>
      </c>
      <c r="E452" s="5">
        <v>60805</v>
      </c>
    </row>
    <row r="453" spans="1:5" ht="12.75">
      <c r="A453" s="5">
        <v>60806</v>
      </c>
      <c r="B453" s="5" t="s">
        <v>453</v>
      </c>
      <c r="C453" s="5"/>
      <c r="D453" s="5" t="s">
        <v>453</v>
      </c>
      <c r="E453" s="5">
        <v>60806</v>
      </c>
    </row>
    <row r="454" spans="1:5" ht="12.75">
      <c r="A454" s="5">
        <v>60901</v>
      </c>
      <c r="B454" s="5" t="s">
        <v>454</v>
      </c>
      <c r="C454" s="5"/>
      <c r="D454" s="5" t="s">
        <v>454</v>
      </c>
      <c r="E454" s="5">
        <v>60901</v>
      </c>
    </row>
    <row r="455" spans="1:5" ht="12.75">
      <c r="A455" s="5">
        <v>61001</v>
      </c>
      <c r="B455" s="5" t="s">
        <v>455</v>
      </c>
      <c r="C455" s="5"/>
      <c r="D455" s="5" t="s">
        <v>455</v>
      </c>
      <c r="E455" s="5">
        <v>61001</v>
      </c>
    </row>
    <row r="456" spans="1:5" ht="12.75">
      <c r="A456" s="5">
        <v>61002</v>
      </c>
      <c r="B456" s="5" t="s">
        <v>456</v>
      </c>
      <c r="C456" s="5"/>
      <c r="D456" s="5" t="s">
        <v>456</v>
      </c>
      <c r="E456" s="5">
        <v>61002</v>
      </c>
    </row>
    <row r="457" spans="1:5" ht="12.75">
      <c r="A457" s="5">
        <v>61003</v>
      </c>
      <c r="B457" s="5" t="s">
        <v>457</v>
      </c>
      <c r="C457" s="5"/>
      <c r="D457" s="5" t="s">
        <v>457</v>
      </c>
      <c r="E457" s="5">
        <v>61003</v>
      </c>
    </row>
    <row r="458" spans="1:5" ht="12.75">
      <c r="A458" s="5">
        <v>61004</v>
      </c>
      <c r="B458" s="5" t="s">
        <v>458</v>
      </c>
      <c r="C458" s="5"/>
      <c r="D458" s="5" t="s">
        <v>458</v>
      </c>
      <c r="E458" s="5">
        <v>61004</v>
      </c>
    </row>
    <row r="459" spans="1:5" ht="12.75">
      <c r="A459" s="5">
        <v>61101</v>
      </c>
      <c r="B459" s="5" t="s">
        <v>459</v>
      </c>
      <c r="C459" s="5"/>
      <c r="D459" s="5" t="s">
        <v>459</v>
      </c>
      <c r="E459" s="5">
        <v>61101</v>
      </c>
    </row>
    <row r="460" spans="1:5" ht="12.75">
      <c r="A460" s="5">
        <v>61102</v>
      </c>
      <c r="B460" s="5" t="s">
        <v>460</v>
      </c>
      <c r="C460" s="5"/>
      <c r="D460" s="5" t="s">
        <v>460</v>
      </c>
      <c r="E460" s="5">
        <v>61102</v>
      </c>
    </row>
    <row r="461" spans="1:5" ht="12.75">
      <c r="A461" s="5">
        <v>61103</v>
      </c>
      <c r="B461" s="5" t="s">
        <v>461</v>
      </c>
      <c r="C461" s="5"/>
      <c r="D461" s="5" t="s">
        <v>461</v>
      </c>
      <c r="E461" s="5">
        <v>61103</v>
      </c>
    </row>
    <row r="462" spans="1:5" ht="12.75">
      <c r="A462" s="5">
        <v>61201</v>
      </c>
      <c r="B462" s="5" t="s">
        <v>462</v>
      </c>
      <c r="C462" s="5"/>
      <c r="D462" s="5" t="s">
        <v>462</v>
      </c>
      <c r="E462" s="5">
        <v>61201</v>
      </c>
    </row>
    <row r="463" spans="1:5" ht="12.75">
      <c r="A463" s="5">
        <v>61301</v>
      </c>
      <c r="B463" s="5" t="s">
        <v>463</v>
      </c>
      <c r="C463" s="5"/>
      <c r="D463" s="5" t="s">
        <v>463</v>
      </c>
      <c r="E463" s="5">
        <v>61301</v>
      </c>
    </row>
    <row r="464" spans="1:5" ht="12.75">
      <c r="A464" s="5">
        <v>70101</v>
      </c>
      <c r="B464" s="5" t="s">
        <v>464</v>
      </c>
      <c r="C464" s="5"/>
      <c r="D464" s="5" t="s">
        <v>464</v>
      </c>
      <c r="E464" s="5">
        <v>70101</v>
      </c>
    </row>
    <row r="465" spans="1:5" ht="12.75">
      <c r="A465" s="5">
        <v>70102</v>
      </c>
      <c r="B465" s="5" t="s">
        <v>465</v>
      </c>
      <c r="C465" s="5"/>
      <c r="D465" s="5" t="s">
        <v>465</v>
      </c>
      <c r="E465" s="5">
        <v>70102</v>
      </c>
    </row>
    <row r="466" spans="1:5" ht="12.75">
      <c r="A466" s="5">
        <v>70103</v>
      </c>
      <c r="B466" s="5" t="s">
        <v>466</v>
      </c>
      <c r="C466" s="5"/>
      <c r="D466" s="5" t="s">
        <v>466</v>
      </c>
      <c r="E466" s="5">
        <v>70103</v>
      </c>
    </row>
    <row r="467" spans="1:5" ht="12.75">
      <c r="A467" s="5">
        <v>70104</v>
      </c>
      <c r="B467" s="5" t="s">
        <v>467</v>
      </c>
      <c r="C467" s="5"/>
      <c r="D467" s="5" t="s">
        <v>467</v>
      </c>
      <c r="E467" s="5">
        <v>70104</v>
      </c>
    </row>
    <row r="468" spans="1:5" ht="12.75">
      <c r="A468" s="5">
        <v>70201</v>
      </c>
      <c r="B468" s="5" t="s">
        <v>468</v>
      </c>
      <c r="C468" s="5"/>
      <c r="D468" s="5" t="s">
        <v>468</v>
      </c>
      <c r="E468" s="5">
        <v>70201</v>
      </c>
    </row>
    <row r="469" spans="1:5" ht="12.75">
      <c r="A469" s="5">
        <v>70202</v>
      </c>
      <c r="B469" s="5" t="s">
        <v>469</v>
      </c>
      <c r="C469" s="5"/>
      <c r="D469" s="5" t="s">
        <v>469</v>
      </c>
      <c r="E469" s="5">
        <v>70202</v>
      </c>
    </row>
    <row r="470" spans="1:5" ht="12.75">
      <c r="A470" s="5">
        <v>70203</v>
      </c>
      <c r="B470" s="5" t="s">
        <v>470</v>
      </c>
      <c r="C470" s="5"/>
      <c r="D470" s="5" t="s">
        <v>470</v>
      </c>
      <c r="E470" s="5">
        <v>70203</v>
      </c>
    </row>
    <row r="471" spans="1:5" ht="12.75">
      <c r="A471" s="5">
        <v>70204</v>
      </c>
      <c r="B471" s="5" t="s">
        <v>471</v>
      </c>
      <c r="C471" s="5"/>
      <c r="D471" s="5" t="s">
        <v>471</v>
      </c>
      <c r="E471" s="5">
        <v>70204</v>
      </c>
    </row>
    <row r="472" spans="1:5" ht="12.75">
      <c r="A472" s="5">
        <v>70205</v>
      </c>
      <c r="B472" s="5" t="s">
        <v>472</v>
      </c>
      <c r="C472" s="5"/>
      <c r="D472" s="5" t="s">
        <v>472</v>
      </c>
      <c r="E472" s="5">
        <v>70205</v>
      </c>
    </row>
    <row r="473" spans="1:5" ht="12.75">
      <c r="A473" s="5">
        <v>70206</v>
      </c>
      <c r="B473" s="5" t="s">
        <v>473</v>
      </c>
      <c r="C473" s="5"/>
      <c r="D473" s="5" t="s">
        <v>473</v>
      </c>
      <c r="E473" s="5">
        <v>70206</v>
      </c>
    </row>
    <row r="474" spans="1:5" ht="12.75">
      <c r="A474" s="5">
        <v>70207</v>
      </c>
      <c r="B474" s="5" t="s">
        <v>474</v>
      </c>
      <c r="C474" s="5"/>
      <c r="D474" s="5" t="s">
        <v>474</v>
      </c>
      <c r="E474" s="5">
        <v>70207</v>
      </c>
    </row>
    <row r="475" spans="1:5" ht="12.75">
      <c r="A475" s="5">
        <v>70301</v>
      </c>
      <c r="B475" s="5" t="s">
        <v>475</v>
      </c>
      <c r="C475" s="5"/>
      <c r="D475" s="5" t="s">
        <v>475</v>
      </c>
      <c r="E475" s="5">
        <v>70301</v>
      </c>
    </row>
    <row r="476" spans="1:5" ht="12.75">
      <c r="A476" s="5">
        <v>70302</v>
      </c>
      <c r="B476" s="5" t="s">
        <v>476</v>
      </c>
      <c r="C476" s="5"/>
      <c r="D476" s="5" t="s">
        <v>476</v>
      </c>
      <c r="E476" s="5">
        <v>70302</v>
      </c>
    </row>
    <row r="477" spans="1:5" ht="12.75">
      <c r="A477" s="5">
        <v>70303</v>
      </c>
      <c r="B477" s="5" t="s">
        <v>477</v>
      </c>
      <c r="C477" s="5"/>
      <c r="D477" s="5" t="s">
        <v>477</v>
      </c>
      <c r="E477" s="5">
        <v>70303</v>
      </c>
    </row>
    <row r="478" spans="1:5" ht="12.75">
      <c r="A478" s="5">
        <v>70304</v>
      </c>
      <c r="B478" s="5" t="s">
        <v>478</v>
      </c>
      <c r="C478" s="5"/>
      <c r="D478" s="5" t="s">
        <v>478</v>
      </c>
      <c r="E478" s="5">
        <v>70304</v>
      </c>
    </row>
    <row r="479" spans="1:5" ht="12.75">
      <c r="A479" s="5">
        <v>70305</v>
      </c>
      <c r="B479" s="5" t="s">
        <v>479</v>
      </c>
      <c r="C479" s="5"/>
      <c r="D479" s="5" t="s">
        <v>479</v>
      </c>
      <c r="E479" s="5">
        <v>70305</v>
      </c>
    </row>
    <row r="480" spans="1:5" ht="12.75">
      <c r="A480" s="5">
        <v>70306</v>
      </c>
      <c r="B480" s="5" t="s">
        <v>480</v>
      </c>
      <c r="C480" s="5"/>
      <c r="D480" s="5" t="s">
        <v>480</v>
      </c>
      <c r="E480" s="5">
        <v>70306</v>
      </c>
    </row>
    <row r="481" spans="1:5" ht="12.75">
      <c r="A481" s="5">
        <v>70307</v>
      </c>
      <c r="B481" s="5" t="s">
        <v>481</v>
      </c>
      <c r="C481" s="5"/>
      <c r="D481" s="5" t="s">
        <v>481</v>
      </c>
      <c r="E481" s="5">
        <v>70307</v>
      </c>
    </row>
    <row r="482" spans="1:5" ht="12.75">
      <c r="A482" s="5">
        <v>70401</v>
      </c>
      <c r="B482" s="5" t="s">
        <v>482</v>
      </c>
      <c r="C482" s="5"/>
      <c r="D482" s="5" t="s">
        <v>482</v>
      </c>
      <c r="E482" s="5">
        <v>70401</v>
      </c>
    </row>
    <row r="483" spans="1:5" ht="12.75">
      <c r="A483" s="5">
        <v>70402</v>
      </c>
      <c r="B483" s="5" t="s">
        <v>483</v>
      </c>
      <c r="C483" s="5"/>
      <c r="D483" s="5" t="s">
        <v>483</v>
      </c>
      <c r="E483" s="5">
        <v>70402</v>
      </c>
    </row>
    <row r="484" spans="1:5" ht="12.75">
      <c r="A484" s="5">
        <v>70403</v>
      </c>
      <c r="B484" s="5" t="s">
        <v>484</v>
      </c>
      <c r="C484" s="5"/>
      <c r="D484" s="5" t="s">
        <v>484</v>
      </c>
      <c r="E484" s="5">
        <v>70403</v>
      </c>
    </row>
    <row r="485" spans="1:5" ht="12.75">
      <c r="A485" s="5">
        <v>70404</v>
      </c>
      <c r="B485" s="5" t="s">
        <v>485</v>
      </c>
      <c r="C485" s="5"/>
      <c r="D485" s="5" t="s">
        <v>485</v>
      </c>
      <c r="E485" s="5">
        <v>70404</v>
      </c>
    </row>
    <row r="486" spans="1:5" ht="12.75">
      <c r="A486" s="5">
        <v>70501</v>
      </c>
      <c r="B486" s="5" t="s">
        <v>486</v>
      </c>
      <c r="C486" s="5"/>
      <c r="D486" s="5" t="s">
        <v>486</v>
      </c>
      <c r="E486" s="5">
        <v>70501</v>
      </c>
    </row>
    <row r="487" spans="1:5" ht="12.75">
      <c r="A487" s="5">
        <v>70502</v>
      </c>
      <c r="B487" s="5" t="s">
        <v>487</v>
      </c>
      <c r="C487" s="5"/>
      <c r="D487" s="5" t="s">
        <v>487</v>
      </c>
      <c r="E487" s="5">
        <v>70502</v>
      </c>
    </row>
    <row r="488" spans="1:5" ht="12.75">
      <c r="A488" s="5">
        <v>70503</v>
      </c>
      <c r="B488" s="5" t="s">
        <v>488</v>
      </c>
      <c r="C488" s="5"/>
      <c r="D488" s="5" t="s">
        <v>488</v>
      </c>
      <c r="E488" s="5">
        <v>70503</v>
      </c>
    </row>
    <row r="489" spans="1:5" ht="12.75">
      <c r="A489" s="5">
        <v>70601</v>
      </c>
      <c r="B489" s="5" t="s">
        <v>489</v>
      </c>
      <c r="C489" s="5"/>
      <c r="D489" s="5" t="s">
        <v>489</v>
      </c>
      <c r="E489" s="5">
        <v>70601</v>
      </c>
    </row>
    <row r="490" spans="1:5" ht="12.75">
      <c r="A490" s="5">
        <v>70602</v>
      </c>
      <c r="B490" s="5" t="s">
        <v>490</v>
      </c>
      <c r="C490" s="5"/>
      <c r="D490" s="5" t="s">
        <v>490</v>
      </c>
      <c r="E490" s="5">
        <v>70602</v>
      </c>
    </row>
    <row r="491" spans="1:5" ht="12.75">
      <c r="A491" s="5">
        <v>70603</v>
      </c>
      <c r="B491" s="5" t="s">
        <v>491</v>
      </c>
      <c r="C491" s="5"/>
      <c r="D491" s="5" t="s">
        <v>491</v>
      </c>
      <c r="E491" s="5">
        <v>70603</v>
      </c>
    </row>
    <row r="492" spans="1:5" ht="12.75">
      <c r="A492" s="5">
        <v>70604</v>
      </c>
      <c r="B492" s="5" t="s">
        <v>492</v>
      </c>
      <c r="C492" s="5"/>
      <c r="D492" s="5" t="s">
        <v>492</v>
      </c>
      <c r="E492" s="5">
        <v>70604</v>
      </c>
    </row>
    <row r="493" spans="1:5" ht="12.75">
      <c r="A493" s="6">
        <v>70605</v>
      </c>
      <c r="B493" s="5" t="s">
        <v>493</v>
      </c>
      <c r="C493" s="5"/>
      <c r="D493" s="5" t="s">
        <v>493</v>
      </c>
      <c r="E493" s="6">
        <v>70605</v>
      </c>
    </row>
  </sheetData>
  <sheetProtection algorithmName="SHA-512" hashValue="87CF/If8/eDWTEV7wXWAwUFwztWVGDsL3DgwzEcRu0NzCfVrdh5eIAzTDq2V8yu8bUjiRT1C0Pc4rHdPpoPvDQ==" saltValue="UnD64AZEas5/7Sxspgl3IA==" spinCount="100000" sheet="1" objects="1" scenarios="1"/>
  <autoFilter ref="A1:E1" xr:uid="{00000000-0009-0000-0000-000000000000}"/>
  <pageMargins left="0.25" right="0.25" top="0.16" bottom="0.17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pageSetUpPr fitToPage="1"/>
  </sheetPr>
  <dimension ref="A1:W14"/>
  <sheetViews>
    <sheetView showGridLines="0" zoomScale="95" zoomScaleNormal="95" workbookViewId="0"/>
  </sheetViews>
  <sheetFormatPr defaultColWidth="11.42578125" defaultRowHeight="15"/>
  <cols>
    <col min="1" max="1" width="4.5703125" style="27" customWidth="1"/>
    <col min="2" max="2" width="25.42578125" style="7" customWidth="1"/>
    <col min="3" max="23" width="7.28515625" style="7" customWidth="1"/>
    <col min="24" max="16384" width="11.42578125" style="7"/>
  </cols>
  <sheetData>
    <row r="1" spans="1:23" ht="18" customHeight="1">
      <c r="A1" s="27">
        <v>1</v>
      </c>
      <c r="B1" s="28" t="s">
        <v>4261</v>
      </c>
      <c r="C1" s="281"/>
      <c r="D1" s="281"/>
      <c r="E1" s="281"/>
      <c r="F1" s="281"/>
      <c r="G1" s="281"/>
      <c r="H1" s="281"/>
      <c r="I1" s="281"/>
      <c r="J1" s="281"/>
      <c r="K1" s="255"/>
      <c r="L1" s="255"/>
    </row>
    <row r="2" spans="1:23" ht="18.75">
      <c r="A2" s="27">
        <v>2</v>
      </c>
      <c r="B2" s="28" t="s">
        <v>4262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</row>
    <row r="3" spans="1:23" ht="19.5" thickBot="1">
      <c r="A3" s="27">
        <v>3</v>
      </c>
      <c r="B3" s="372" t="s">
        <v>4209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</row>
    <row r="4" spans="1:23" ht="22.5" customHeight="1" thickTop="1">
      <c r="A4" s="27">
        <v>4</v>
      </c>
      <c r="B4" s="590" t="s">
        <v>4263</v>
      </c>
      <c r="C4" s="592" t="s">
        <v>4211</v>
      </c>
      <c r="D4" s="579"/>
      <c r="E4" s="580"/>
      <c r="F4" s="578" t="s">
        <v>4212</v>
      </c>
      <c r="G4" s="579"/>
      <c r="H4" s="580"/>
      <c r="I4" s="578" t="s">
        <v>4213</v>
      </c>
      <c r="J4" s="579"/>
      <c r="K4" s="580"/>
      <c r="L4" s="578" t="s">
        <v>4214</v>
      </c>
      <c r="M4" s="579"/>
      <c r="N4" s="580"/>
      <c r="O4" s="578" t="s">
        <v>4215</v>
      </c>
      <c r="P4" s="579"/>
      <c r="Q4" s="580"/>
      <c r="R4" s="578" t="s">
        <v>4216</v>
      </c>
      <c r="S4" s="579"/>
      <c r="T4" s="580"/>
      <c r="U4" s="578" t="s">
        <v>4217</v>
      </c>
      <c r="V4" s="579"/>
      <c r="W4" s="579"/>
    </row>
    <row r="5" spans="1:23" ht="32.25" customHeight="1" thickBot="1">
      <c r="A5" s="27">
        <v>5</v>
      </c>
      <c r="B5" s="591"/>
      <c r="C5" s="33" t="s">
        <v>4211</v>
      </c>
      <c r="D5" s="34" t="s">
        <v>4218</v>
      </c>
      <c r="E5" s="35" t="s">
        <v>4219</v>
      </c>
      <c r="F5" s="36" t="s">
        <v>4211</v>
      </c>
      <c r="G5" s="34" t="s">
        <v>4218</v>
      </c>
      <c r="H5" s="35" t="s">
        <v>4219</v>
      </c>
      <c r="I5" s="36" t="s">
        <v>4211</v>
      </c>
      <c r="J5" s="34" t="s">
        <v>4218</v>
      </c>
      <c r="K5" s="35" t="s">
        <v>4219</v>
      </c>
      <c r="L5" s="36" t="s">
        <v>4211</v>
      </c>
      <c r="M5" s="34" t="s">
        <v>4218</v>
      </c>
      <c r="N5" s="37" t="s">
        <v>4219</v>
      </c>
      <c r="O5" s="36" t="s">
        <v>4211</v>
      </c>
      <c r="P5" s="34" t="s">
        <v>4218</v>
      </c>
      <c r="Q5" s="35" t="s">
        <v>4219</v>
      </c>
      <c r="R5" s="36" t="s">
        <v>4211</v>
      </c>
      <c r="S5" s="34" t="s">
        <v>4218</v>
      </c>
      <c r="T5" s="35" t="s">
        <v>4219</v>
      </c>
      <c r="U5" s="36" t="s">
        <v>4211</v>
      </c>
      <c r="V5" s="34" t="s">
        <v>4218</v>
      </c>
      <c r="W5" s="35" t="s">
        <v>4219</v>
      </c>
    </row>
    <row r="6" spans="1:23" ht="33.75" customHeight="1" thickTop="1">
      <c r="A6" s="27">
        <v>6</v>
      </c>
      <c r="B6" s="391" t="s">
        <v>4264</v>
      </c>
      <c r="C6" s="282">
        <f t="shared" ref="C6:C8" si="0">D6+E6</f>
        <v>0</v>
      </c>
      <c r="D6" s="276">
        <f>G6+J6+M6+P6+S6+V6</f>
        <v>0</v>
      </c>
      <c r="E6" s="48">
        <f t="shared" ref="E6:E8" si="1">+H6+K6+N6+Q6+T6+W6</f>
        <v>0</v>
      </c>
      <c r="F6" s="47">
        <f t="shared" ref="F6:F8" si="2">+G6+H6</f>
        <v>0</v>
      </c>
      <c r="G6" s="381"/>
      <c r="H6" s="394"/>
      <c r="I6" s="47">
        <f t="shared" ref="I6:I8" si="3">+J6+K6</f>
        <v>0</v>
      </c>
      <c r="J6" s="381"/>
      <c r="K6" s="394"/>
      <c r="L6" s="48">
        <f t="shared" ref="L6:L8" si="4">+M6+N6</f>
        <v>0</v>
      </c>
      <c r="M6" s="381"/>
      <c r="N6" s="397"/>
      <c r="O6" s="47">
        <f t="shared" ref="O6:O8" si="5">+P6+Q6</f>
        <v>0</v>
      </c>
      <c r="P6" s="381"/>
      <c r="Q6" s="394"/>
      <c r="R6" s="47">
        <f t="shared" ref="R6:R8" si="6">+S6+T6</f>
        <v>0</v>
      </c>
      <c r="S6" s="381"/>
      <c r="T6" s="394"/>
      <c r="U6" s="47">
        <f t="shared" ref="U6:U8" si="7">+V6+W6</f>
        <v>0</v>
      </c>
      <c r="V6" s="381"/>
      <c r="W6" s="397"/>
    </row>
    <row r="7" spans="1:23" ht="33.75" customHeight="1">
      <c r="A7" s="27">
        <v>7</v>
      </c>
      <c r="B7" s="392" t="s">
        <v>4265</v>
      </c>
      <c r="C7" s="50">
        <f t="shared" si="0"/>
        <v>0</v>
      </c>
      <c r="D7" s="51">
        <f t="shared" ref="D7:D8" si="8">G7+J7+M7+P7+S7+V7</f>
        <v>0</v>
      </c>
      <c r="E7" s="52">
        <f t="shared" si="1"/>
        <v>0</v>
      </c>
      <c r="F7" s="53">
        <f t="shared" si="2"/>
        <v>0</v>
      </c>
      <c r="G7" s="357"/>
      <c r="H7" s="358"/>
      <c r="I7" s="53">
        <f t="shared" si="3"/>
        <v>0</v>
      </c>
      <c r="J7" s="357"/>
      <c r="K7" s="358"/>
      <c r="L7" s="52">
        <f t="shared" si="4"/>
        <v>0</v>
      </c>
      <c r="M7" s="357"/>
      <c r="N7" s="363"/>
      <c r="O7" s="53">
        <f t="shared" si="5"/>
        <v>0</v>
      </c>
      <c r="P7" s="357"/>
      <c r="Q7" s="358"/>
      <c r="R7" s="53">
        <f t="shared" si="6"/>
        <v>0</v>
      </c>
      <c r="S7" s="357"/>
      <c r="T7" s="358"/>
      <c r="U7" s="53">
        <f t="shared" si="7"/>
        <v>0</v>
      </c>
      <c r="V7" s="357"/>
      <c r="W7" s="363"/>
    </row>
    <row r="8" spans="1:23" ht="33.75" customHeight="1" thickBot="1">
      <c r="A8" s="27">
        <v>8</v>
      </c>
      <c r="B8" s="402" t="s">
        <v>4266</v>
      </c>
      <c r="C8" s="283">
        <f t="shared" si="0"/>
        <v>0</v>
      </c>
      <c r="D8" s="284">
        <f t="shared" si="8"/>
        <v>0</v>
      </c>
      <c r="E8" s="285">
        <f t="shared" si="1"/>
        <v>0</v>
      </c>
      <c r="F8" s="286">
        <f t="shared" si="2"/>
        <v>0</v>
      </c>
      <c r="G8" s="395"/>
      <c r="H8" s="396"/>
      <c r="I8" s="286">
        <f t="shared" si="3"/>
        <v>0</v>
      </c>
      <c r="J8" s="395"/>
      <c r="K8" s="396"/>
      <c r="L8" s="285">
        <f t="shared" si="4"/>
        <v>0</v>
      </c>
      <c r="M8" s="395"/>
      <c r="N8" s="398"/>
      <c r="O8" s="286">
        <f t="shared" si="5"/>
        <v>0</v>
      </c>
      <c r="P8" s="395"/>
      <c r="Q8" s="396"/>
      <c r="R8" s="286">
        <f t="shared" si="6"/>
        <v>0</v>
      </c>
      <c r="S8" s="395"/>
      <c r="T8" s="396"/>
      <c r="U8" s="286">
        <f t="shared" si="7"/>
        <v>0</v>
      </c>
      <c r="V8" s="395"/>
      <c r="W8" s="398"/>
    </row>
    <row r="9" spans="1:23" ht="15.75" thickTop="1">
      <c r="A9" s="27">
        <v>9</v>
      </c>
      <c r="B9" s="218"/>
      <c r="F9" s="272"/>
    </row>
    <row r="10" spans="1:23" ht="15.75">
      <c r="A10" s="27">
        <v>10</v>
      </c>
      <c r="B10" s="70" t="s">
        <v>4230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</row>
    <row r="11" spans="1:23" ht="21.75" customHeight="1">
      <c r="A11" s="27">
        <v>11</v>
      </c>
      <c r="B11" s="581"/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583"/>
    </row>
    <row r="12" spans="1:23" ht="21.75" customHeight="1">
      <c r="B12" s="584"/>
      <c r="C12" s="585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6"/>
    </row>
    <row r="13" spans="1:23" ht="21.75" customHeight="1">
      <c r="B13" s="584"/>
      <c r="C13" s="585"/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  <c r="W13" s="586"/>
    </row>
    <row r="14" spans="1:23" ht="21.75" customHeight="1">
      <c r="B14" s="587"/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9"/>
    </row>
  </sheetData>
  <sheetProtection algorithmName="SHA-512" hashValue="8dljr9ycxrkRu8AKMv+K1E0L19wQsyeNtsnHeAN7lZj/2+Yokw4C3YfDhLULpxTR/UeCDLfSiMKjdR2Gcy0KeA==" saltValue="BfhHyygET+3ie1AhIP5HtA==" spinCount="100000" sheet="1" objects="1" scenarios="1"/>
  <mergeCells count="9">
    <mergeCell ref="B11:W14"/>
    <mergeCell ref="F4:H4"/>
    <mergeCell ref="C4:E4"/>
    <mergeCell ref="B4:B5"/>
    <mergeCell ref="U4:W4"/>
    <mergeCell ref="R4:T4"/>
    <mergeCell ref="O4:Q4"/>
    <mergeCell ref="L4:N4"/>
    <mergeCell ref="I4:K4"/>
  </mergeCells>
  <conditionalFormatting sqref="C6:F8 I6:I8 L6:L8 O6:O8 R6:R8 U6:U8">
    <cfRule type="cellIs" dxfId="64" priority="2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5" orientation="landscape" r:id="rId1"/>
  <headerFooter>
    <oddFooter>&amp;R&amp;"Carlito,Negrita Cursiva"Académica Diurna&amp;"Carlito,Cursiva",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pageSetUpPr fitToPage="1"/>
  </sheetPr>
  <dimension ref="A1:Z20"/>
  <sheetViews>
    <sheetView showGridLines="0" zoomScale="95" zoomScaleNormal="95" workbookViewId="0"/>
  </sheetViews>
  <sheetFormatPr defaultColWidth="11.42578125" defaultRowHeight="15"/>
  <cols>
    <col min="1" max="1" width="4.7109375" style="27" customWidth="1"/>
    <col min="2" max="2" width="56.85546875" style="7" customWidth="1"/>
    <col min="3" max="23" width="6.7109375" style="7" customWidth="1"/>
    <col min="24" max="16384" width="11.42578125" style="7"/>
  </cols>
  <sheetData>
    <row r="1" spans="1:26" ht="18.75">
      <c r="A1" s="27">
        <v>1</v>
      </c>
      <c r="B1" s="28" t="s">
        <v>4267</v>
      </c>
      <c r="C1" s="273"/>
      <c r="D1" s="273"/>
      <c r="E1" s="273"/>
      <c r="F1" s="273"/>
      <c r="G1" s="273"/>
      <c r="H1" s="273"/>
      <c r="I1" s="273"/>
      <c r="J1" s="273"/>
      <c r="K1" s="255"/>
      <c r="L1" s="255"/>
    </row>
    <row r="2" spans="1:26" ht="18" customHeight="1">
      <c r="A2" s="27">
        <v>2</v>
      </c>
      <c r="B2" s="28" t="s">
        <v>4268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</row>
    <row r="3" spans="1:26" ht="18" customHeight="1">
      <c r="A3" s="27">
        <v>3</v>
      </c>
      <c r="B3" s="28" t="s">
        <v>4269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</row>
    <row r="4" spans="1:26" ht="19.5" thickBot="1">
      <c r="A4" s="27">
        <v>4</v>
      </c>
      <c r="B4" s="372" t="s">
        <v>4209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56"/>
      <c r="V4" s="256"/>
      <c r="W4" s="256"/>
      <c r="X4" s="256"/>
      <c r="Y4" s="256"/>
      <c r="Z4" s="256"/>
    </row>
    <row r="5" spans="1:26" ht="22.5" customHeight="1" thickTop="1">
      <c r="A5" s="27">
        <v>5</v>
      </c>
      <c r="B5" s="590" t="s">
        <v>4270</v>
      </c>
      <c r="C5" s="592" t="s">
        <v>4211</v>
      </c>
      <c r="D5" s="579"/>
      <c r="E5" s="579"/>
      <c r="F5" s="578" t="s">
        <v>4212</v>
      </c>
      <c r="G5" s="579"/>
      <c r="H5" s="580"/>
      <c r="I5" s="578" t="s">
        <v>4213</v>
      </c>
      <c r="J5" s="579"/>
      <c r="K5" s="580"/>
      <c r="L5" s="579" t="s">
        <v>4214</v>
      </c>
      <c r="M5" s="579"/>
      <c r="N5" s="579"/>
      <c r="O5" s="578" t="s">
        <v>4215</v>
      </c>
      <c r="P5" s="579"/>
      <c r="Q5" s="580"/>
      <c r="R5" s="578" t="s">
        <v>4216</v>
      </c>
      <c r="S5" s="579"/>
      <c r="T5" s="579"/>
      <c r="U5" s="578" t="s">
        <v>4217</v>
      </c>
      <c r="V5" s="579"/>
      <c r="W5" s="579"/>
    </row>
    <row r="6" spans="1:26" ht="30.75" customHeight="1" thickBot="1">
      <c r="A6" s="27">
        <v>6</v>
      </c>
      <c r="B6" s="591"/>
      <c r="C6" s="33" t="s">
        <v>4211</v>
      </c>
      <c r="D6" s="34" t="s">
        <v>4218</v>
      </c>
      <c r="E6" s="35" t="s">
        <v>4219</v>
      </c>
      <c r="F6" s="36" t="s">
        <v>4211</v>
      </c>
      <c r="G6" s="34" t="s">
        <v>4218</v>
      </c>
      <c r="H6" s="35" t="s">
        <v>4219</v>
      </c>
      <c r="I6" s="36" t="s">
        <v>4211</v>
      </c>
      <c r="J6" s="34" t="s">
        <v>4218</v>
      </c>
      <c r="K6" s="35" t="s">
        <v>4219</v>
      </c>
      <c r="L6" s="36" t="s">
        <v>4211</v>
      </c>
      <c r="M6" s="34" t="s">
        <v>4218</v>
      </c>
      <c r="N6" s="37" t="s">
        <v>4219</v>
      </c>
      <c r="O6" s="36" t="s">
        <v>4211</v>
      </c>
      <c r="P6" s="34" t="s">
        <v>4218</v>
      </c>
      <c r="Q6" s="35" t="s">
        <v>4219</v>
      </c>
      <c r="R6" s="36" t="s">
        <v>4211</v>
      </c>
      <c r="S6" s="34" t="s">
        <v>4218</v>
      </c>
      <c r="T6" s="35" t="s">
        <v>4219</v>
      </c>
      <c r="U6" s="36" t="s">
        <v>4211</v>
      </c>
      <c r="V6" s="34" t="s">
        <v>4218</v>
      </c>
      <c r="W6" s="35" t="s">
        <v>4219</v>
      </c>
    </row>
    <row r="7" spans="1:26" ht="30.75" customHeight="1" thickTop="1">
      <c r="A7" s="27">
        <v>7</v>
      </c>
      <c r="B7" s="399" t="s">
        <v>4271</v>
      </c>
      <c r="C7" s="275">
        <f>D7+E7</f>
        <v>0</v>
      </c>
      <c r="D7" s="276">
        <f>G7+J7+M7+P7+S7+V7</f>
        <v>0</v>
      </c>
      <c r="E7" s="48">
        <f>+H7+K7+N7+Q7+T7+W7</f>
        <v>0</v>
      </c>
      <c r="F7" s="47">
        <f t="shared" ref="F7:F12" si="0">+G7+H7</f>
        <v>0</v>
      </c>
      <c r="G7" s="381"/>
      <c r="H7" s="394"/>
      <c r="I7" s="47">
        <f t="shared" ref="I7:I12" si="1">+J7+K7</f>
        <v>0</v>
      </c>
      <c r="J7" s="381"/>
      <c r="K7" s="397"/>
      <c r="L7" s="47">
        <f t="shared" ref="L7:L12" si="2">+M7+N7</f>
        <v>0</v>
      </c>
      <c r="M7" s="381"/>
      <c r="N7" s="394"/>
      <c r="O7" s="47">
        <f t="shared" ref="O7:O8" si="3">+P7+Q7</f>
        <v>0</v>
      </c>
      <c r="P7" s="381"/>
      <c r="Q7" s="394"/>
      <c r="R7" s="47">
        <f t="shared" ref="R7:R8" si="4">+S7+T7</f>
        <v>0</v>
      </c>
      <c r="S7" s="381"/>
      <c r="T7" s="394"/>
      <c r="U7" s="47">
        <f t="shared" ref="U7:U8" si="5">+V7+W7</f>
        <v>0</v>
      </c>
      <c r="V7" s="381"/>
      <c r="W7" s="397"/>
    </row>
    <row r="8" spans="1:26" ht="30.75" customHeight="1">
      <c r="A8" s="27">
        <v>8</v>
      </c>
      <c r="B8" s="400" t="s">
        <v>4272</v>
      </c>
      <c r="C8" s="50">
        <f t="shared" ref="C8:C12" si="6">D8+E8</f>
        <v>0</v>
      </c>
      <c r="D8" s="51">
        <f t="shared" ref="D8:D12" si="7">G8+J8+M8+P8+S8+V8</f>
        <v>0</v>
      </c>
      <c r="E8" s="52">
        <f t="shared" ref="E8:E12" si="8">+H8+K8+N8+Q8+T8+W8</f>
        <v>0</v>
      </c>
      <c r="F8" s="53">
        <f t="shared" si="0"/>
        <v>0</v>
      </c>
      <c r="G8" s="357"/>
      <c r="H8" s="358"/>
      <c r="I8" s="53">
        <f t="shared" si="1"/>
        <v>0</v>
      </c>
      <c r="J8" s="357"/>
      <c r="K8" s="363"/>
      <c r="L8" s="53">
        <f t="shared" si="2"/>
        <v>0</v>
      </c>
      <c r="M8" s="357"/>
      <c r="N8" s="358"/>
      <c r="O8" s="53">
        <f t="shared" si="3"/>
        <v>0</v>
      </c>
      <c r="P8" s="357"/>
      <c r="Q8" s="358"/>
      <c r="R8" s="53">
        <f t="shared" si="4"/>
        <v>0</v>
      </c>
      <c r="S8" s="357"/>
      <c r="T8" s="358"/>
      <c r="U8" s="53">
        <f t="shared" si="5"/>
        <v>0</v>
      </c>
      <c r="V8" s="357"/>
      <c r="W8" s="363"/>
    </row>
    <row r="9" spans="1:26" ht="30.75" customHeight="1">
      <c r="A9" s="27">
        <v>9</v>
      </c>
      <c r="B9" s="400" t="s">
        <v>4273</v>
      </c>
      <c r="C9" s="50">
        <f t="shared" ref="C9:C10" si="9">D9+E9</f>
        <v>0</v>
      </c>
      <c r="D9" s="51">
        <f t="shared" ref="D9:D10" si="10">G9+J9+M9+P9+S9+V9</f>
        <v>0</v>
      </c>
      <c r="E9" s="52">
        <f t="shared" ref="E9:E10" si="11">+H9+K9+N9+Q9+T9+W9</f>
        <v>0</v>
      </c>
      <c r="F9" s="53">
        <f t="shared" ref="F9:F10" si="12">+G9+H9</f>
        <v>0</v>
      </c>
      <c r="G9" s="357"/>
      <c r="H9" s="358"/>
      <c r="I9" s="53">
        <f t="shared" ref="I9:I10" si="13">+J9+K9</f>
        <v>0</v>
      </c>
      <c r="J9" s="357"/>
      <c r="K9" s="363"/>
      <c r="L9" s="53">
        <f t="shared" ref="L9:L10" si="14">+M9+N9</f>
        <v>0</v>
      </c>
      <c r="M9" s="357"/>
      <c r="N9" s="358"/>
      <c r="O9" s="53">
        <f t="shared" ref="O9:O10" si="15">+P9+Q9</f>
        <v>0</v>
      </c>
      <c r="P9" s="357"/>
      <c r="Q9" s="358"/>
      <c r="R9" s="53">
        <f t="shared" ref="R9:R10" si="16">+S9+T9</f>
        <v>0</v>
      </c>
      <c r="S9" s="357"/>
      <c r="T9" s="358"/>
      <c r="U9" s="53">
        <f t="shared" ref="U9:U10" si="17">+V9+W9</f>
        <v>0</v>
      </c>
      <c r="V9" s="357"/>
      <c r="W9" s="363"/>
    </row>
    <row r="10" spans="1:26" ht="30.75" customHeight="1">
      <c r="A10" s="27">
        <v>10</v>
      </c>
      <c r="B10" s="400" t="s">
        <v>4274</v>
      </c>
      <c r="C10" s="50">
        <f t="shared" si="9"/>
        <v>0</v>
      </c>
      <c r="D10" s="51">
        <f t="shared" si="10"/>
        <v>0</v>
      </c>
      <c r="E10" s="52">
        <f t="shared" si="11"/>
        <v>0</v>
      </c>
      <c r="F10" s="53">
        <f t="shared" si="12"/>
        <v>0</v>
      </c>
      <c r="G10" s="357"/>
      <c r="H10" s="358"/>
      <c r="I10" s="53">
        <f t="shared" si="13"/>
        <v>0</v>
      </c>
      <c r="J10" s="357"/>
      <c r="K10" s="363"/>
      <c r="L10" s="53">
        <f t="shared" si="14"/>
        <v>0</v>
      </c>
      <c r="M10" s="357"/>
      <c r="N10" s="358"/>
      <c r="O10" s="53">
        <f t="shared" si="15"/>
        <v>0</v>
      </c>
      <c r="P10" s="357"/>
      <c r="Q10" s="358"/>
      <c r="R10" s="53">
        <f t="shared" si="16"/>
        <v>0</v>
      </c>
      <c r="S10" s="357"/>
      <c r="T10" s="358"/>
      <c r="U10" s="53">
        <f t="shared" si="17"/>
        <v>0</v>
      </c>
      <c r="V10" s="357"/>
      <c r="W10" s="363"/>
    </row>
    <row r="11" spans="1:26" ht="30.75" customHeight="1">
      <c r="A11" s="27">
        <v>11</v>
      </c>
      <c r="B11" s="400" t="s">
        <v>4275</v>
      </c>
      <c r="C11" s="50">
        <f t="shared" ref="C11" si="18">D11+E11</f>
        <v>0</v>
      </c>
      <c r="D11" s="51">
        <f t="shared" ref="D11" si="19">G11+J11+M11+P11+S11+V11</f>
        <v>0</v>
      </c>
      <c r="E11" s="52">
        <f t="shared" ref="E11" si="20">+H11+K11+N11+Q11+T11+W11</f>
        <v>0</v>
      </c>
      <c r="F11" s="53">
        <f t="shared" ref="F11" si="21">+G11+H11</f>
        <v>0</v>
      </c>
      <c r="G11" s="357"/>
      <c r="H11" s="358"/>
      <c r="I11" s="53">
        <f t="shared" ref="I11" si="22">+J11+K11</f>
        <v>0</v>
      </c>
      <c r="J11" s="357"/>
      <c r="K11" s="363"/>
      <c r="L11" s="53">
        <f t="shared" ref="L11" si="23">+M11+N11</f>
        <v>0</v>
      </c>
      <c r="M11" s="357"/>
      <c r="N11" s="358"/>
      <c r="O11" s="53">
        <f t="shared" ref="O11" si="24">+P11+Q11</f>
        <v>0</v>
      </c>
      <c r="P11" s="357"/>
      <c r="Q11" s="358"/>
      <c r="R11" s="53">
        <f t="shared" ref="R11" si="25">+S11+T11</f>
        <v>0</v>
      </c>
      <c r="S11" s="357"/>
      <c r="T11" s="358"/>
      <c r="U11" s="53">
        <f t="shared" ref="U11" si="26">+V11+W11</f>
        <v>0</v>
      </c>
      <c r="V11" s="357"/>
      <c r="W11" s="363"/>
    </row>
    <row r="12" spans="1:26" ht="30.75" customHeight="1">
      <c r="A12" s="27">
        <v>12</v>
      </c>
      <c r="B12" s="400" t="s">
        <v>4276</v>
      </c>
      <c r="C12" s="50">
        <f t="shared" si="6"/>
        <v>0</v>
      </c>
      <c r="D12" s="51">
        <f t="shared" si="7"/>
        <v>0</v>
      </c>
      <c r="E12" s="52">
        <f t="shared" si="8"/>
        <v>0</v>
      </c>
      <c r="F12" s="53">
        <f t="shared" si="0"/>
        <v>0</v>
      </c>
      <c r="G12" s="357"/>
      <c r="H12" s="358"/>
      <c r="I12" s="53">
        <f t="shared" si="1"/>
        <v>0</v>
      </c>
      <c r="J12" s="357"/>
      <c r="K12" s="363"/>
      <c r="L12" s="53">
        <f t="shared" si="2"/>
        <v>0</v>
      </c>
      <c r="M12" s="357"/>
      <c r="N12" s="358"/>
      <c r="O12" s="613"/>
      <c r="P12" s="614"/>
      <c r="Q12" s="614"/>
      <c r="R12" s="614"/>
      <c r="S12" s="614"/>
      <c r="T12" s="614"/>
      <c r="U12" s="614"/>
      <c r="V12" s="614"/>
      <c r="W12" s="614"/>
    </row>
    <row r="13" spans="1:26" ht="30.75" customHeight="1" thickBot="1">
      <c r="A13" s="27">
        <v>13</v>
      </c>
      <c r="B13" s="401" t="s">
        <v>4277</v>
      </c>
      <c r="C13" s="277">
        <f t="shared" ref="C13" si="27">D13+E13</f>
        <v>0</v>
      </c>
      <c r="D13" s="278">
        <f t="shared" ref="D13" si="28">G13+J13+M13+P13+S13+V13</f>
        <v>0</v>
      </c>
      <c r="E13" s="279">
        <f t="shared" ref="E13" si="29">+H13+K13+N13+Q13+T13+W13</f>
        <v>0</v>
      </c>
      <c r="F13" s="280">
        <f t="shared" ref="F13" si="30">+G13+H13</f>
        <v>0</v>
      </c>
      <c r="G13" s="367"/>
      <c r="H13" s="368"/>
      <c r="I13" s="280">
        <f t="shared" ref="I13" si="31">+J13+K13</f>
        <v>0</v>
      </c>
      <c r="J13" s="367"/>
      <c r="K13" s="370"/>
      <c r="L13" s="280">
        <f t="shared" ref="L13" si="32">+M13+N13</f>
        <v>0</v>
      </c>
      <c r="M13" s="367"/>
      <c r="N13" s="368"/>
      <c r="O13" s="280">
        <f t="shared" ref="O13" si="33">+P13+Q13</f>
        <v>0</v>
      </c>
      <c r="P13" s="367"/>
      <c r="Q13" s="368"/>
      <c r="R13" s="280">
        <f t="shared" ref="R13" si="34">+S13+T13</f>
        <v>0</v>
      </c>
      <c r="S13" s="367"/>
      <c r="T13" s="368"/>
      <c r="U13" s="280">
        <f t="shared" ref="U13" si="35">+V13+W13</f>
        <v>0</v>
      </c>
      <c r="V13" s="367"/>
      <c r="W13" s="370"/>
    </row>
    <row r="14" spans="1:26" ht="15.75" thickTop="1">
      <c r="A14" s="27">
        <v>15</v>
      </c>
      <c r="B14" s="218"/>
      <c r="F14" s="272"/>
    </row>
    <row r="15" spans="1:26">
      <c r="A15" s="27">
        <v>16</v>
      </c>
      <c r="B15" s="70" t="s">
        <v>4230</v>
      </c>
    </row>
    <row r="16" spans="1:26" ht="18.75" customHeight="1">
      <c r="A16" s="27">
        <v>17</v>
      </c>
      <c r="B16" s="581"/>
      <c r="C16" s="582"/>
      <c r="D16" s="582"/>
      <c r="E16" s="582"/>
      <c r="F16" s="582"/>
      <c r="G16" s="582"/>
      <c r="H16" s="582"/>
      <c r="I16" s="582"/>
      <c r="J16" s="582"/>
      <c r="K16" s="582"/>
      <c r="L16" s="582"/>
      <c r="M16" s="582"/>
      <c r="N16" s="582"/>
      <c r="O16" s="582"/>
      <c r="P16" s="582"/>
      <c r="Q16" s="582"/>
      <c r="R16" s="582"/>
      <c r="S16" s="582"/>
      <c r="T16" s="582"/>
      <c r="U16" s="582"/>
      <c r="V16" s="582"/>
      <c r="W16" s="583"/>
    </row>
    <row r="17" spans="2:23" ht="18.75" customHeight="1">
      <c r="B17" s="584"/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86"/>
    </row>
    <row r="18" spans="2:23" ht="18.75" customHeight="1">
      <c r="B18" s="584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6"/>
    </row>
    <row r="19" spans="2:23" ht="18.75" customHeight="1">
      <c r="B19" s="584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6"/>
    </row>
    <row r="20" spans="2:23" ht="18.75" customHeight="1">
      <c r="B20" s="587"/>
      <c r="C20" s="588"/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9"/>
    </row>
  </sheetData>
  <sheetProtection algorithmName="SHA-512" hashValue="KOD7ApJQX8/cDHbRCRLIeoBp7a9E1mPWbRXrrlNafpOkeLLE3qexzgS7NBNiB9wAIil2HAHydQwugA94b2l2kg==" saltValue="PuOqDvQcENgRXxoED1SN0Q==" spinCount="100000" sheet="1" objects="1" scenarios="1"/>
  <mergeCells count="10">
    <mergeCell ref="B16:W20"/>
    <mergeCell ref="B5:B6"/>
    <mergeCell ref="C5:E5"/>
    <mergeCell ref="F5:H5"/>
    <mergeCell ref="I5:K5"/>
    <mergeCell ref="L5:N5"/>
    <mergeCell ref="O5:Q5"/>
    <mergeCell ref="R5:T5"/>
    <mergeCell ref="U5:W5"/>
    <mergeCell ref="O12:W12"/>
  </mergeCells>
  <conditionalFormatting sqref="R7:R11 U7:U11 C7:F13 I7:I13 L7:L13 O7:O13 R13 U13">
    <cfRule type="cellIs" dxfId="63" priority="4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68" orientation="landscape" r:id="rId1"/>
  <headerFooter>
    <oddFooter>&amp;R&amp;"Carlito,Negrita Cursiva"Académica Diurna&amp;"Carlito,Cursiva",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>
    <pageSetUpPr fitToPage="1"/>
  </sheetPr>
  <dimension ref="A1:Z36"/>
  <sheetViews>
    <sheetView showGridLines="0" zoomScale="95" zoomScaleNormal="95" workbookViewId="0"/>
  </sheetViews>
  <sheetFormatPr defaultColWidth="11.42578125" defaultRowHeight="15"/>
  <cols>
    <col min="1" max="1" width="7.28515625" style="27" customWidth="1"/>
    <col min="2" max="2" width="55.42578125" style="7" customWidth="1"/>
    <col min="3" max="23" width="6.7109375" style="7" customWidth="1"/>
    <col min="24" max="16384" width="11.42578125" style="7"/>
  </cols>
  <sheetData>
    <row r="1" spans="1:26" ht="20.25" customHeight="1">
      <c r="A1" s="27">
        <v>1</v>
      </c>
      <c r="B1" s="28" t="s">
        <v>4278</v>
      </c>
      <c r="C1" s="254"/>
      <c r="D1" s="254"/>
      <c r="E1" s="254"/>
      <c r="F1" s="254"/>
      <c r="G1" s="254"/>
      <c r="H1" s="254"/>
      <c r="I1" s="254"/>
      <c r="J1" s="254"/>
      <c r="K1" s="255"/>
      <c r="L1" s="255"/>
    </row>
    <row r="2" spans="1:26" ht="18.75">
      <c r="A2" s="27">
        <v>2</v>
      </c>
      <c r="B2" s="141" t="s">
        <v>4279</v>
      </c>
      <c r="C2" s="254"/>
      <c r="D2" s="254"/>
      <c r="E2" s="254"/>
      <c r="F2" s="254"/>
      <c r="G2" s="254"/>
      <c r="H2" s="254"/>
      <c r="I2" s="254"/>
      <c r="J2" s="254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</row>
    <row r="3" spans="1:26" ht="20.25" customHeight="1">
      <c r="A3" s="27">
        <v>3</v>
      </c>
      <c r="B3" s="28" t="s">
        <v>4280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</row>
    <row r="4" spans="1:26" ht="19.5" thickBot="1">
      <c r="A4" s="27">
        <v>4</v>
      </c>
      <c r="B4" s="372" t="s">
        <v>4209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56"/>
      <c r="V4" s="256"/>
      <c r="W4" s="256"/>
      <c r="X4" s="256"/>
      <c r="Y4" s="256"/>
      <c r="Z4" s="256"/>
    </row>
    <row r="5" spans="1:26" ht="22.5" customHeight="1" thickTop="1">
      <c r="A5" s="27">
        <v>5</v>
      </c>
      <c r="B5" s="615" t="s">
        <v>4281</v>
      </c>
      <c r="C5" s="592" t="s">
        <v>4211</v>
      </c>
      <c r="D5" s="579"/>
      <c r="E5" s="579"/>
      <c r="F5" s="578" t="s">
        <v>4212</v>
      </c>
      <c r="G5" s="579"/>
      <c r="H5" s="580"/>
      <c r="I5" s="578" t="s">
        <v>4213</v>
      </c>
      <c r="J5" s="579"/>
      <c r="K5" s="580"/>
      <c r="L5" s="579" t="s">
        <v>4214</v>
      </c>
      <c r="M5" s="579"/>
      <c r="N5" s="579"/>
      <c r="O5" s="578" t="s">
        <v>4215</v>
      </c>
      <c r="P5" s="579"/>
      <c r="Q5" s="580"/>
      <c r="R5" s="578" t="s">
        <v>4216</v>
      </c>
      <c r="S5" s="579"/>
      <c r="T5" s="579"/>
      <c r="U5" s="578" t="s">
        <v>4217</v>
      </c>
      <c r="V5" s="579"/>
      <c r="W5" s="579"/>
    </row>
    <row r="6" spans="1:26" ht="30.75" customHeight="1" thickBot="1">
      <c r="A6" s="27">
        <v>6</v>
      </c>
      <c r="B6" s="616"/>
      <c r="C6" s="257" t="s">
        <v>4211</v>
      </c>
      <c r="D6" s="34" t="s">
        <v>4218</v>
      </c>
      <c r="E6" s="114" t="s">
        <v>4219</v>
      </c>
      <c r="F6" s="36" t="s">
        <v>4211</v>
      </c>
      <c r="G6" s="34" t="s">
        <v>4218</v>
      </c>
      <c r="H6" s="37" t="s">
        <v>4219</v>
      </c>
      <c r="I6" s="114" t="s">
        <v>4211</v>
      </c>
      <c r="J6" s="34" t="s">
        <v>4218</v>
      </c>
      <c r="K6" s="114" t="s">
        <v>4219</v>
      </c>
      <c r="L6" s="36" t="s">
        <v>4211</v>
      </c>
      <c r="M6" s="34" t="s">
        <v>4218</v>
      </c>
      <c r="N6" s="37" t="s">
        <v>4219</v>
      </c>
      <c r="O6" s="114" t="s">
        <v>4211</v>
      </c>
      <c r="P6" s="34" t="s">
        <v>4218</v>
      </c>
      <c r="Q6" s="114" t="s">
        <v>4219</v>
      </c>
      <c r="R6" s="36" t="s">
        <v>4211</v>
      </c>
      <c r="S6" s="34" t="s">
        <v>4218</v>
      </c>
      <c r="T6" s="37" t="s">
        <v>4219</v>
      </c>
      <c r="U6" s="114" t="s">
        <v>4211</v>
      </c>
      <c r="V6" s="34" t="s">
        <v>4218</v>
      </c>
      <c r="W6" s="114" t="s">
        <v>4219</v>
      </c>
    </row>
    <row r="7" spans="1:26" s="109" customFormat="1" ht="27" customHeight="1" thickTop="1">
      <c r="A7" s="27">
        <v>7</v>
      </c>
      <c r="B7" s="258" t="s">
        <v>4282</v>
      </c>
      <c r="C7" s="259">
        <f t="shared" ref="C7:C18" si="0">D7+E7</f>
        <v>0</v>
      </c>
      <c r="D7" s="260">
        <f t="shared" ref="D7:D18" si="1">G7+J7+M7+P7+S7+V7</f>
        <v>0</v>
      </c>
      <c r="E7" s="261">
        <f t="shared" ref="E7:E18" si="2">+H7+K7+N7+Q7+T7+W7</f>
        <v>0</v>
      </c>
      <c r="F7" s="262">
        <f t="shared" ref="F7:F18" si="3">+G7+H7</f>
        <v>0</v>
      </c>
      <c r="G7" s="124">
        <f>SUM(G8:G12)</f>
        <v>0</v>
      </c>
      <c r="H7" s="263">
        <f>SUM(H8:H12)</f>
        <v>0</v>
      </c>
      <c r="I7" s="262">
        <f t="shared" ref="I7:I18" si="4">+J7+K7</f>
        <v>0</v>
      </c>
      <c r="J7" s="124">
        <f>SUM(J8:J12)</f>
        <v>0</v>
      </c>
      <c r="K7" s="263">
        <f>SUM(K8:K12)</f>
        <v>0</v>
      </c>
      <c r="L7" s="262">
        <f t="shared" ref="L7:L18" si="5">+M7+N7</f>
        <v>0</v>
      </c>
      <c r="M7" s="124">
        <f>SUM(M8:M12)</f>
        <v>0</v>
      </c>
      <c r="N7" s="263">
        <f>SUM(N8:N12)</f>
        <v>0</v>
      </c>
      <c r="O7" s="262">
        <f t="shared" ref="O7:O18" si="6">+P7+Q7</f>
        <v>0</v>
      </c>
      <c r="P7" s="124">
        <f>SUM(P8:P12)</f>
        <v>0</v>
      </c>
      <c r="Q7" s="263">
        <f>SUM(Q8:Q12)</f>
        <v>0</v>
      </c>
      <c r="R7" s="262">
        <f t="shared" ref="R7:R18" si="7">+S7+T7</f>
        <v>0</v>
      </c>
      <c r="S7" s="124">
        <f>SUM(S8:S12)</f>
        <v>0</v>
      </c>
      <c r="T7" s="263">
        <f>SUM(T8:T12)</f>
        <v>0</v>
      </c>
      <c r="U7" s="261">
        <f t="shared" ref="U7:U18" si="8">+V7+W7</f>
        <v>0</v>
      </c>
      <c r="V7" s="260">
        <f>SUM(V8:V12)</f>
        <v>0</v>
      </c>
      <c r="W7" s="261">
        <f>SUM(W8:W12)</f>
        <v>0</v>
      </c>
    </row>
    <row r="8" spans="1:26" ht="27" customHeight="1">
      <c r="A8" s="27">
        <v>8</v>
      </c>
      <c r="B8" s="264" t="s">
        <v>4283</v>
      </c>
      <c r="C8" s="192">
        <f t="shared" si="0"/>
        <v>0</v>
      </c>
      <c r="D8" s="201">
        <f t="shared" si="1"/>
        <v>0</v>
      </c>
      <c r="E8" s="265">
        <f t="shared" si="2"/>
        <v>0</v>
      </c>
      <c r="F8" s="262">
        <f t="shared" si="3"/>
        <v>0</v>
      </c>
      <c r="G8" s="411"/>
      <c r="H8" s="412"/>
      <c r="I8" s="262">
        <f t="shared" si="4"/>
        <v>0</v>
      </c>
      <c r="J8" s="411"/>
      <c r="K8" s="415"/>
      <c r="L8" s="262">
        <f t="shared" si="5"/>
        <v>0</v>
      </c>
      <c r="M8" s="411"/>
      <c r="N8" s="412"/>
      <c r="O8" s="262">
        <f t="shared" si="6"/>
        <v>0</v>
      </c>
      <c r="P8" s="411"/>
      <c r="Q8" s="415"/>
      <c r="R8" s="262">
        <f t="shared" si="7"/>
        <v>0</v>
      </c>
      <c r="S8" s="411"/>
      <c r="T8" s="412"/>
      <c r="U8" s="262">
        <f t="shared" si="8"/>
        <v>0</v>
      </c>
      <c r="V8" s="411"/>
      <c r="W8" s="415"/>
    </row>
    <row r="9" spans="1:26" ht="27" customHeight="1">
      <c r="A9" s="27">
        <v>9</v>
      </c>
      <c r="B9" s="264" t="s">
        <v>4284</v>
      </c>
      <c r="C9" s="192">
        <f t="shared" ref="C9" si="9">D9+E9</f>
        <v>0</v>
      </c>
      <c r="D9" s="201">
        <f t="shared" ref="D9" si="10">G9+J9+M9+P9+S9+V9</f>
        <v>0</v>
      </c>
      <c r="E9" s="265">
        <f t="shared" ref="E9" si="11">+H9+K9+N9+Q9+T9+W9</f>
        <v>0</v>
      </c>
      <c r="F9" s="262">
        <f t="shared" ref="F9" si="12">+G9+H9</f>
        <v>0</v>
      </c>
      <c r="G9" s="411"/>
      <c r="H9" s="412"/>
      <c r="I9" s="262">
        <f t="shared" ref="I9" si="13">+J9+K9</f>
        <v>0</v>
      </c>
      <c r="J9" s="411"/>
      <c r="K9" s="415"/>
      <c r="L9" s="262">
        <f t="shared" ref="L9" si="14">+M9+N9</f>
        <v>0</v>
      </c>
      <c r="M9" s="411"/>
      <c r="N9" s="412"/>
      <c r="O9" s="262">
        <f t="shared" ref="O9" si="15">+P9+Q9</f>
        <v>0</v>
      </c>
      <c r="P9" s="411"/>
      <c r="Q9" s="415"/>
      <c r="R9" s="262">
        <f t="shared" ref="R9" si="16">+S9+T9</f>
        <v>0</v>
      </c>
      <c r="S9" s="411"/>
      <c r="T9" s="412"/>
      <c r="U9" s="262">
        <f t="shared" ref="U9" si="17">+V9+W9</f>
        <v>0</v>
      </c>
      <c r="V9" s="411"/>
      <c r="W9" s="415"/>
    </row>
    <row r="10" spans="1:26" ht="27" customHeight="1">
      <c r="A10" s="27">
        <v>10</v>
      </c>
      <c r="B10" s="264" t="s">
        <v>4285</v>
      </c>
      <c r="C10" s="192">
        <f t="shared" si="0"/>
        <v>0</v>
      </c>
      <c r="D10" s="201">
        <f t="shared" si="1"/>
        <v>0</v>
      </c>
      <c r="E10" s="265">
        <f t="shared" si="2"/>
        <v>0</v>
      </c>
      <c r="F10" s="262">
        <f t="shared" si="3"/>
        <v>0</v>
      </c>
      <c r="G10" s="411"/>
      <c r="H10" s="412"/>
      <c r="I10" s="262">
        <f t="shared" si="4"/>
        <v>0</v>
      </c>
      <c r="J10" s="411"/>
      <c r="K10" s="415"/>
      <c r="L10" s="262">
        <f t="shared" si="5"/>
        <v>0</v>
      </c>
      <c r="M10" s="411"/>
      <c r="N10" s="412"/>
      <c r="O10" s="262">
        <f t="shared" si="6"/>
        <v>0</v>
      </c>
      <c r="P10" s="411"/>
      <c r="Q10" s="415"/>
      <c r="R10" s="262">
        <f t="shared" si="7"/>
        <v>0</v>
      </c>
      <c r="S10" s="411"/>
      <c r="T10" s="412"/>
      <c r="U10" s="262">
        <f t="shared" si="8"/>
        <v>0</v>
      </c>
      <c r="V10" s="411"/>
      <c r="W10" s="415"/>
    </row>
    <row r="11" spans="1:26" ht="30.75" customHeight="1">
      <c r="A11" s="27">
        <v>11</v>
      </c>
      <c r="B11" s="409" t="s">
        <v>4286</v>
      </c>
      <c r="C11" s="192">
        <f t="shared" si="0"/>
        <v>0</v>
      </c>
      <c r="D11" s="201">
        <f t="shared" si="1"/>
        <v>0</v>
      </c>
      <c r="E11" s="265">
        <f t="shared" si="2"/>
        <v>0</v>
      </c>
      <c r="F11" s="262">
        <f t="shared" si="3"/>
        <v>0</v>
      </c>
      <c r="G11" s="411"/>
      <c r="H11" s="412"/>
      <c r="I11" s="262">
        <f t="shared" si="4"/>
        <v>0</v>
      </c>
      <c r="J11" s="411"/>
      <c r="K11" s="415"/>
      <c r="L11" s="262">
        <f t="shared" si="5"/>
        <v>0</v>
      </c>
      <c r="M11" s="411"/>
      <c r="N11" s="412"/>
      <c r="O11" s="262">
        <f t="shared" si="6"/>
        <v>0</v>
      </c>
      <c r="P11" s="411"/>
      <c r="Q11" s="415"/>
      <c r="R11" s="262">
        <f t="shared" si="7"/>
        <v>0</v>
      </c>
      <c r="S11" s="411"/>
      <c r="T11" s="412"/>
      <c r="U11" s="262">
        <f t="shared" si="8"/>
        <v>0</v>
      </c>
      <c r="V11" s="411"/>
      <c r="W11" s="415"/>
    </row>
    <row r="12" spans="1:26" ht="27" customHeight="1">
      <c r="A12" s="27">
        <v>12</v>
      </c>
      <c r="B12" s="266" t="s">
        <v>4287</v>
      </c>
      <c r="C12" s="194">
        <f t="shared" si="0"/>
        <v>0</v>
      </c>
      <c r="D12" s="267">
        <f t="shared" si="1"/>
        <v>0</v>
      </c>
      <c r="E12" s="268">
        <f t="shared" si="2"/>
        <v>0</v>
      </c>
      <c r="F12" s="269">
        <f t="shared" si="3"/>
        <v>0</v>
      </c>
      <c r="G12" s="417"/>
      <c r="H12" s="418"/>
      <c r="I12" s="269">
        <f t="shared" si="4"/>
        <v>0</v>
      </c>
      <c r="J12" s="417"/>
      <c r="K12" s="419"/>
      <c r="L12" s="269">
        <f t="shared" si="5"/>
        <v>0</v>
      </c>
      <c r="M12" s="417"/>
      <c r="N12" s="418"/>
      <c r="O12" s="269">
        <f t="shared" si="6"/>
        <v>0</v>
      </c>
      <c r="P12" s="417"/>
      <c r="Q12" s="419"/>
      <c r="R12" s="269">
        <f t="shared" si="7"/>
        <v>0</v>
      </c>
      <c r="S12" s="417"/>
      <c r="T12" s="418"/>
      <c r="U12" s="269">
        <f t="shared" si="8"/>
        <v>0</v>
      </c>
      <c r="V12" s="417"/>
      <c r="W12" s="419"/>
    </row>
    <row r="13" spans="1:26" s="109" customFormat="1" ht="27" customHeight="1">
      <c r="A13" s="27">
        <v>13</v>
      </c>
      <c r="B13" s="258" t="s">
        <v>4288</v>
      </c>
      <c r="C13" s="259">
        <f t="shared" si="0"/>
        <v>0</v>
      </c>
      <c r="D13" s="260">
        <f t="shared" si="1"/>
        <v>0</v>
      </c>
      <c r="E13" s="261">
        <f t="shared" si="2"/>
        <v>0</v>
      </c>
      <c r="F13" s="270">
        <f t="shared" si="3"/>
        <v>0</v>
      </c>
      <c r="G13" s="124">
        <f>SUM(G14:G18)</f>
        <v>0</v>
      </c>
      <c r="H13" s="263">
        <f>SUM(H14:H18)</f>
        <v>0</v>
      </c>
      <c r="I13" s="270">
        <f t="shared" si="4"/>
        <v>0</v>
      </c>
      <c r="J13" s="124">
        <f>SUM(J14:J18)</f>
        <v>0</v>
      </c>
      <c r="K13" s="263">
        <f>SUM(K14:K18)</f>
        <v>0</v>
      </c>
      <c r="L13" s="270">
        <f t="shared" si="5"/>
        <v>0</v>
      </c>
      <c r="M13" s="124">
        <f>SUM(M14:M18)</f>
        <v>0</v>
      </c>
      <c r="N13" s="263">
        <f>SUM(N14:N18)</f>
        <v>0</v>
      </c>
      <c r="O13" s="270">
        <f t="shared" si="6"/>
        <v>0</v>
      </c>
      <c r="P13" s="124">
        <f>SUM(P14:P18)</f>
        <v>0</v>
      </c>
      <c r="Q13" s="263">
        <f>SUM(Q14:Q18)</f>
        <v>0</v>
      </c>
      <c r="R13" s="270">
        <f t="shared" si="7"/>
        <v>0</v>
      </c>
      <c r="S13" s="124">
        <f>SUM(S14:S18)</f>
        <v>0</v>
      </c>
      <c r="T13" s="263">
        <f>SUM(T14:T18)</f>
        <v>0</v>
      </c>
      <c r="U13" s="261">
        <f t="shared" si="8"/>
        <v>0</v>
      </c>
      <c r="V13" s="260">
        <f>SUM(V14:V18)</f>
        <v>0</v>
      </c>
      <c r="W13" s="261">
        <f>SUM(W14:W18)</f>
        <v>0</v>
      </c>
    </row>
    <row r="14" spans="1:26" ht="27" customHeight="1">
      <c r="A14" s="27">
        <v>14</v>
      </c>
      <c r="B14" s="264" t="s">
        <v>4289</v>
      </c>
      <c r="C14" s="192">
        <f t="shared" si="0"/>
        <v>0</v>
      </c>
      <c r="D14" s="201">
        <f t="shared" si="1"/>
        <v>0</v>
      </c>
      <c r="E14" s="265">
        <f t="shared" si="2"/>
        <v>0</v>
      </c>
      <c r="F14" s="262">
        <f t="shared" si="3"/>
        <v>0</v>
      </c>
      <c r="G14" s="411"/>
      <c r="H14" s="412"/>
      <c r="I14" s="262">
        <f t="shared" si="4"/>
        <v>0</v>
      </c>
      <c r="J14" s="411"/>
      <c r="K14" s="415"/>
      <c r="L14" s="262">
        <f t="shared" si="5"/>
        <v>0</v>
      </c>
      <c r="M14" s="411"/>
      <c r="N14" s="412"/>
      <c r="O14" s="262">
        <f t="shared" si="6"/>
        <v>0</v>
      </c>
      <c r="P14" s="411"/>
      <c r="Q14" s="415"/>
      <c r="R14" s="262">
        <f t="shared" si="7"/>
        <v>0</v>
      </c>
      <c r="S14" s="411"/>
      <c r="T14" s="412"/>
      <c r="U14" s="262">
        <f t="shared" si="8"/>
        <v>0</v>
      </c>
      <c r="V14" s="411"/>
      <c r="W14" s="415"/>
    </row>
    <row r="15" spans="1:26" ht="27" customHeight="1">
      <c r="A15" s="27">
        <v>15</v>
      </c>
      <c r="B15" s="264" t="s">
        <v>4290</v>
      </c>
      <c r="C15" s="192">
        <f t="shared" si="0"/>
        <v>0</v>
      </c>
      <c r="D15" s="201">
        <f t="shared" si="1"/>
        <v>0</v>
      </c>
      <c r="E15" s="265">
        <f t="shared" si="2"/>
        <v>0</v>
      </c>
      <c r="F15" s="262">
        <f t="shared" si="3"/>
        <v>0</v>
      </c>
      <c r="G15" s="411"/>
      <c r="H15" s="412"/>
      <c r="I15" s="262">
        <f t="shared" si="4"/>
        <v>0</v>
      </c>
      <c r="J15" s="411"/>
      <c r="K15" s="415"/>
      <c r="L15" s="262">
        <f t="shared" si="5"/>
        <v>0</v>
      </c>
      <c r="M15" s="411"/>
      <c r="N15" s="412"/>
      <c r="O15" s="262">
        <f t="shared" si="6"/>
        <v>0</v>
      </c>
      <c r="P15" s="411"/>
      <c r="Q15" s="415"/>
      <c r="R15" s="262">
        <f t="shared" si="7"/>
        <v>0</v>
      </c>
      <c r="S15" s="411"/>
      <c r="T15" s="412"/>
      <c r="U15" s="262">
        <f t="shared" si="8"/>
        <v>0</v>
      </c>
      <c r="V15" s="411"/>
      <c r="W15" s="415"/>
    </row>
    <row r="16" spans="1:26" ht="27" customHeight="1">
      <c r="A16" s="27">
        <v>16</v>
      </c>
      <c r="B16" s="264" t="s">
        <v>4291</v>
      </c>
      <c r="C16" s="192">
        <f t="shared" si="0"/>
        <v>0</v>
      </c>
      <c r="D16" s="201">
        <f t="shared" si="1"/>
        <v>0</v>
      </c>
      <c r="E16" s="265">
        <f t="shared" si="2"/>
        <v>0</v>
      </c>
      <c r="F16" s="262">
        <f t="shared" si="3"/>
        <v>0</v>
      </c>
      <c r="G16" s="411"/>
      <c r="H16" s="412"/>
      <c r="I16" s="262">
        <f t="shared" si="4"/>
        <v>0</v>
      </c>
      <c r="J16" s="411"/>
      <c r="K16" s="415"/>
      <c r="L16" s="262">
        <f t="shared" si="5"/>
        <v>0</v>
      </c>
      <c r="M16" s="411"/>
      <c r="N16" s="412"/>
      <c r="O16" s="262">
        <f t="shared" si="6"/>
        <v>0</v>
      </c>
      <c r="P16" s="411"/>
      <c r="Q16" s="415"/>
      <c r="R16" s="262">
        <f t="shared" si="7"/>
        <v>0</v>
      </c>
      <c r="S16" s="411"/>
      <c r="T16" s="412"/>
      <c r="U16" s="262">
        <f t="shared" si="8"/>
        <v>0</v>
      </c>
      <c r="V16" s="411"/>
      <c r="W16" s="415"/>
    </row>
    <row r="17" spans="1:23" ht="27" customHeight="1">
      <c r="A17" s="27">
        <v>17</v>
      </c>
      <c r="B17" s="271" t="s">
        <v>4292</v>
      </c>
      <c r="C17" s="194">
        <f t="shared" si="0"/>
        <v>0</v>
      </c>
      <c r="D17" s="267">
        <f t="shared" si="1"/>
        <v>0</v>
      </c>
      <c r="E17" s="268">
        <f t="shared" si="2"/>
        <v>0</v>
      </c>
      <c r="F17" s="262">
        <f t="shared" ref="F17" si="18">+G17+H17</f>
        <v>0</v>
      </c>
      <c r="G17" s="411"/>
      <c r="H17" s="412"/>
      <c r="I17" s="262">
        <f t="shared" ref="I17" si="19">+J17+K17</f>
        <v>0</v>
      </c>
      <c r="J17" s="411"/>
      <c r="K17" s="415"/>
      <c r="L17" s="262">
        <f t="shared" ref="L17" si="20">+M17+N17</f>
        <v>0</v>
      </c>
      <c r="M17" s="411"/>
      <c r="N17" s="412"/>
      <c r="O17" s="262">
        <f t="shared" ref="O17" si="21">+P17+Q17</f>
        <v>0</v>
      </c>
      <c r="P17" s="411"/>
      <c r="Q17" s="415"/>
      <c r="R17" s="262">
        <f t="shared" ref="R17" si="22">+S17+T17</f>
        <v>0</v>
      </c>
      <c r="S17" s="411"/>
      <c r="T17" s="412"/>
      <c r="U17" s="262">
        <f t="shared" ref="U17" si="23">+V17+W17</f>
        <v>0</v>
      </c>
      <c r="V17" s="411"/>
      <c r="W17" s="415"/>
    </row>
    <row r="18" spans="1:23" ht="27" customHeight="1">
      <c r="A18" s="27">
        <v>18</v>
      </c>
      <c r="B18" s="266" t="s">
        <v>4293</v>
      </c>
      <c r="C18" s="194">
        <f t="shared" si="0"/>
        <v>0</v>
      </c>
      <c r="D18" s="267">
        <f t="shared" si="1"/>
        <v>0</v>
      </c>
      <c r="E18" s="268">
        <f t="shared" si="2"/>
        <v>0</v>
      </c>
      <c r="F18" s="269">
        <f t="shared" si="3"/>
        <v>0</v>
      </c>
      <c r="G18" s="417"/>
      <c r="H18" s="418"/>
      <c r="I18" s="269">
        <f t="shared" si="4"/>
        <v>0</v>
      </c>
      <c r="J18" s="417"/>
      <c r="K18" s="419"/>
      <c r="L18" s="269">
        <f t="shared" si="5"/>
        <v>0</v>
      </c>
      <c r="M18" s="417"/>
      <c r="N18" s="418"/>
      <c r="O18" s="269">
        <f t="shared" si="6"/>
        <v>0</v>
      </c>
      <c r="P18" s="417"/>
      <c r="Q18" s="419"/>
      <c r="R18" s="269">
        <f t="shared" si="7"/>
        <v>0</v>
      </c>
      <c r="S18" s="417"/>
      <c r="T18" s="418"/>
      <c r="U18" s="269">
        <f t="shared" si="8"/>
        <v>0</v>
      </c>
      <c r="V18" s="417"/>
      <c r="W18" s="419"/>
    </row>
    <row r="19" spans="1:23" s="109" customFormat="1" ht="27" customHeight="1">
      <c r="A19" s="27">
        <v>19</v>
      </c>
      <c r="B19" s="258" t="s">
        <v>4294</v>
      </c>
      <c r="C19" s="259">
        <f t="shared" ref="C19:C24" si="24">D19+E19</f>
        <v>0</v>
      </c>
      <c r="D19" s="260">
        <f t="shared" ref="D19:D24" si="25">G19+J19+M19+P19+S19+V19</f>
        <v>0</v>
      </c>
      <c r="E19" s="261">
        <f t="shared" ref="E19:E24" si="26">+H19+K19+N19+Q19+T19+W19</f>
        <v>0</v>
      </c>
      <c r="F19" s="270">
        <f t="shared" ref="F19:F24" si="27">+G19+H19</f>
        <v>0</v>
      </c>
      <c r="G19" s="124">
        <f>SUM(G20:G24)</f>
        <v>0</v>
      </c>
      <c r="H19" s="263">
        <f>SUM(H20:H24)</f>
        <v>0</v>
      </c>
      <c r="I19" s="270">
        <f t="shared" ref="I19:I24" si="28">+J19+K19</f>
        <v>0</v>
      </c>
      <c r="J19" s="124">
        <f>SUM(J20:J24)</f>
        <v>0</v>
      </c>
      <c r="K19" s="263">
        <f>SUM(K20:K24)</f>
        <v>0</v>
      </c>
      <c r="L19" s="270">
        <f t="shared" ref="L19:L24" si="29">+M19+N19</f>
        <v>0</v>
      </c>
      <c r="M19" s="124">
        <f>SUM(M20:M24)</f>
        <v>0</v>
      </c>
      <c r="N19" s="263">
        <f>SUM(N20:N24)</f>
        <v>0</v>
      </c>
      <c r="O19" s="270">
        <f t="shared" ref="O19:O24" si="30">+P19+Q19</f>
        <v>0</v>
      </c>
      <c r="P19" s="124">
        <f>SUM(P20:P24)</f>
        <v>0</v>
      </c>
      <c r="Q19" s="263">
        <f>SUM(Q20:Q24)</f>
        <v>0</v>
      </c>
      <c r="R19" s="270">
        <f t="shared" ref="R19:R24" si="31">+S19+T19</f>
        <v>0</v>
      </c>
      <c r="S19" s="124">
        <f>SUM(S20:S24)</f>
        <v>0</v>
      </c>
      <c r="T19" s="263">
        <f>SUM(T20:T24)</f>
        <v>0</v>
      </c>
      <c r="U19" s="261">
        <f t="shared" ref="U19:U24" si="32">+V19+W19</f>
        <v>0</v>
      </c>
      <c r="V19" s="260">
        <f>SUM(V20:V24)</f>
        <v>0</v>
      </c>
      <c r="W19" s="261">
        <f>SUM(W20:W24)</f>
        <v>0</v>
      </c>
    </row>
    <row r="20" spans="1:23" ht="27" customHeight="1">
      <c r="A20" s="27">
        <v>20</v>
      </c>
      <c r="B20" s="264" t="s">
        <v>4295</v>
      </c>
      <c r="C20" s="192">
        <f t="shared" si="24"/>
        <v>0</v>
      </c>
      <c r="D20" s="201">
        <f t="shared" si="25"/>
        <v>0</v>
      </c>
      <c r="E20" s="265">
        <f t="shared" si="26"/>
        <v>0</v>
      </c>
      <c r="F20" s="262">
        <f t="shared" si="27"/>
        <v>0</v>
      </c>
      <c r="G20" s="411"/>
      <c r="H20" s="412"/>
      <c r="I20" s="262">
        <f t="shared" si="28"/>
        <v>0</v>
      </c>
      <c r="J20" s="411"/>
      <c r="K20" s="415"/>
      <c r="L20" s="262">
        <f t="shared" si="29"/>
        <v>0</v>
      </c>
      <c r="M20" s="411"/>
      <c r="N20" s="412"/>
      <c r="O20" s="262">
        <f t="shared" si="30"/>
        <v>0</v>
      </c>
      <c r="P20" s="411"/>
      <c r="Q20" s="415"/>
      <c r="R20" s="262">
        <f t="shared" si="31"/>
        <v>0</v>
      </c>
      <c r="S20" s="411"/>
      <c r="T20" s="412"/>
      <c r="U20" s="262">
        <f t="shared" si="32"/>
        <v>0</v>
      </c>
      <c r="V20" s="411"/>
      <c r="W20" s="415"/>
    </row>
    <row r="21" spans="1:23" ht="27" customHeight="1">
      <c r="A21" s="27">
        <v>21</v>
      </c>
      <c r="B21" s="264" t="s">
        <v>4296</v>
      </c>
      <c r="C21" s="192">
        <f t="shared" si="24"/>
        <v>0</v>
      </c>
      <c r="D21" s="201">
        <f t="shared" si="25"/>
        <v>0</v>
      </c>
      <c r="E21" s="265">
        <f t="shared" si="26"/>
        <v>0</v>
      </c>
      <c r="F21" s="262">
        <f t="shared" si="27"/>
        <v>0</v>
      </c>
      <c r="G21" s="411"/>
      <c r="H21" s="412"/>
      <c r="I21" s="262">
        <f t="shared" si="28"/>
        <v>0</v>
      </c>
      <c r="J21" s="411"/>
      <c r="K21" s="415"/>
      <c r="L21" s="262">
        <f t="shared" si="29"/>
        <v>0</v>
      </c>
      <c r="M21" s="411"/>
      <c r="N21" s="412"/>
      <c r="O21" s="262">
        <f t="shared" si="30"/>
        <v>0</v>
      </c>
      <c r="P21" s="411"/>
      <c r="Q21" s="415"/>
      <c r="R21" s="262">
        <f t="shared" si="31"/>
        <v>0</v>
      </c>
      <c r="S21" s="411"/>
      <c r="T21" s="412"/>
      <c r="U21" s="262">
        <f t="shared" si="32"/>
        <v>0</v>
      </c>
      <c r="V21" s="411"/>
      <c r="W21" s="415"/>
    </row>
    <row r="22" spans="1:23" ht="27" customHeight="1">
      <c r="A22" s="27">
        <v>22</v>
      </c>
      <c r="B22" s="264" t="s">
        <v>4297</v>
      </c>
      <c r="C22" s="192">
        <f t="shared" si="24"/>
        <v>0</v>
      </c>
      <c r="D22" s="201">
        <f t="shared" si="25"/>
        <v>0</v>
      </c>
      <c r="E22" s="265">
        <f t="shared" si="26"/>
        <v>0</v>
      </c>
      <c r="F22" s="262">
        <f t="shared" si="27"/>
        <v>0</v>
      </c>
      <c r="G22" s="411"/>
      <c r="H22" s="412"/>
      <c r="I22" s="262">
        <f t="shared" si="28"/>
        <v>0</v>
      </c>
      <c r="J22" s="411"/>
      <c r="K22" s="415"/>
      <c r="L22" s="262">
        <f t="shared" si="29"/>
        <v>0</v>
      </c>
      <c r="M22" s="411"/>
      <c r="N22" s="412"/>
      <c r="O22" s="262">
        <f t="shared" si="30"/>
        <v>0</v>
      </c>
      <c r="P22" s="411"/>
      <c r="Q22" s="415"/>
      <c r="R22" s="262">
        <f t="shared" si="31"/>
        <v>0</v>
      </c>
      <c r="S22" s="411"/>
      <c r="T22" s="412"/>
      <c r="U22" s="262">
        <f t="shared" si="32"/>
        <v>0</v>
      </c>
      <c r="V22" s="411"/>
      <c r="W22" s="415"/>
    </row>
    <row r="23" spans="1:23" ht="27" customHeight="1">
      <c r="A23" s="27">
        <v>23</v>
      </c>
      <c r="B23" s="271" t="s">
        <v>4298</v>
      </c>
      <c r="C23" s="194">
        <f t="shared" si="24"/>
        <v>0</v>
      </c>
      <c r="D23" s="267">
        <f t="shared" si="25"/>
        <v>0</v>
      </c>
      <c r="E23" s="268">
        <f t="shared" si="26"/>
        <v>0</v>
      </c>
      <c r="F23" s="262">
        <f t="shared" si="27"/>
        <v>0</v>
      </c>
      <c r="G23" s="411"/>
      <c r="H23" s="412"/>
      <c r="I23" s="262">
        <f t="shared" si="28"/>
        <v>0</v>
      </c>
      <c r="J23" s="411"/>
      <c r="K23" s="415"/>
      <c r="L23" s="262">
        <f t="shared" si="29"/>
        <v>0</v>
      </c>
      <c r="M23" s="411"/>
      <c r="N23" s="412"/>
      <c r="O23" s="262">
        <f t="shared" si="30"/>
        <v>0</v>
      </c>
      <c r="P23" s="411"/>
      <c r="Q23" s="415"/>
      <c r="R23" s="262">
        <f t="shared" si="31"/>
        <v>0</v>
      </c>
      <c r="S23" s="411"/>
      <c r="T23" s="412"/>
      <c r="U23" s="262">
        <f t="shared" si="32"/>
        <v>0</v>
      </c>
      <c r="V23" s="411"/>
      <c r="W23" s="415"/>
    </row>
    <row r="24" spans="1:23" ht="27" customHeight="1">
      <c r="A24" s="27">
        <v>24</v>
      </c>
      <c r="B24" s="266" t="s">
        <v>4299</v>
      </c>
      <c r="C24" s="194">
        <f t="shared" si="24"/>
        <v>0</v>
      </c>
      <c r="D24" s="267">
        <f t="shared" si="25"/>
        <v>0</v>
      </c>
      <c r="E24" s="268">
        <f t="shared" si="26"/>
        <v>0</v>
      </c>
      <c r="F24" s="269">
        <f t="shared" si="27"/>
        <v>0</v>
      </c>
      <c r="G24" s="417"/>
      <c r="H24" s="418"/>
      <c r="I24" s="269">
        <f t="shared" si="28"/>
        <v>0</v>
      </c>
      <c r="J24" s="417"/>
      <c r="K24" s="419"/>
      <c r="L24" s="269">
        <f t="shared" si="29"/>
        <v>0</v>
      </c>
      <c r="M24" s="417"/>
      <c r="N24" s="418"/>
      <c r="O24" s="269">
        <f t="shared" si="30"/>
        <v>0</v>
      </c>
      <c r="P24" s="417"/>
      <c r="Q24" s="419"/>
      <c r="R24" s="269">
        <f t="shared" si="31"/>
        <v>0</v>
      </c>
      <c r="S24" s="417"/>
      <c r="T24" s="418"/>
      <c r="U24" s="269">
        <f t="shared" si="32"/>
        <v>0</v>
      </c>
      <c r="V24" s="417"/>
      <c r="W24" s="419"/>
    </row>
    <row r="25" spans="1:23" s="109" customFormat="1" ht="27" customHeight="1">
      <c r="A25" s="27">
        <v>25</v>
      </c>
      <c r="B25" s="410" t="s">
        <v>4300</v>
      </c>
      <c r="C25" s="259">
        <f t="shared" ref="C25:C29" si="33">D25+E25</f>
        <v>0</v>
      </c>
      <c r="D25" s="260">
        <f t="shared" ref="D25:D29" si="34">G25+J25+M25+P25+S25+V25</f>
        <v>0</v>
      </c>
      <c r="E25" s="261">
        <f t="shared" ref="E25:E29" si="35">+H25+K25+N25+Q25+T25+W25</f>
        <v>0</v>
      </c>
      <c r="F25" s="270">
        <f t="shared" ref="F25:F29" si="36">+G25+H25</f>
        <v>0</v>
      </c>
      <c r="G25" s="124">
        <f>SUM(G26:G30)</f>
        <v>0</v>
      </c>
      <c r="H25" s="263">
        <f>SUM(H26:H30)</f>
        <v>0</v>
      </c>
      <c r="I25" s="270">
        <f t="shared" ref="I25:I29" si="37">+J25+K25</f>
        <v>0</v>
      </c>
      <c r="J25" s="124">
        <f>SUM(J26:J30)</f>
        <v>0</v>
      </c>
      <c r="K25" s="263">
        <f>SUM(K26:K30)</f>
        <v>0</v>
      </c>
      <c r="L25" s="270">
        <f t="shared" ref="L25:L29" si="38">+M25+N25</f>
        <v>0</v>
      </c>
      <c r="M25" s="124">
        <f>SUM(M26:M30)</f>
        <v>0</v>
      </c>
      <c r="N25" s="263">
        <f>SUM(N26:N30)</f>
        <v>0</v>
      </c>
      <c r="O25" s="270">
        <f t="shared" ref="O25:O29" si="39">+P25+Q25</f>
        <v>0</v>
      </c>
      <c r="P25" s="124">
        <f>SUM(P26:P30)</f>
        <v>0</v>
      </c>
      <c r="Q25" s="263">
        <f>SUM(Q26:Q30)</f>
        <v>0</v>
      </c>
      <c r="R25" s="270">
        <f t="shared" ref="R25:R29" si="40">+S25+T25</f>
        <v>0</v>
      </c>
      <c r="S25" s="124">
        <f>SUM(S26:S30)</f>
        <v>0</v>
      </c>
      <c r="T25" s="263">
        <f>SUM(T26:T30)</f>
        <v>0</v>
      </c>
      <c r="U25" s="261">
        <f t="shared" ref="U25:U29" si="41">+V25+W25</f>
        <v>0</v>
      </c>
      <c r="V25" s="260">
        <f>SUM(V26:V30)</f>
        <v>0</v>
      </c>
      <c r="W25" s="261">
        <f>SUM(W26:W30)</f>
        <v>0</v>
      </c>
    </row>
    <row r="26" spans="1:23" ht="27" customHeight="1">
      <c r="A26" s="27">
        <v>26</v>
      </c>
      <c r="B26" s="264" t="s">
        <v>4301</v>
      </c>
      <c r="C26" s="192">
        <f t="shared" si="33"/>
        <v>0</v>
      </c>
      <c r="D26" s="201">
        <f t="shared" si="34"/>
        <v>0</v>
      </c>
      <c r="E26" s="265">
        <f t="shared" si="35"/>
        <v>0</v>
      </c>
      <c r="F26" s="262">
        <f t="shared" si="36"/>
        <v>0</v>
      </c>
      <c r="G26" s="411"/>
      <c r="H26" s="412"/>
      <c r="I26" s="262">
        <f t="shared" si="37"/>
        <v>0</v>
      </c>
      <c r="J26" s="411"/>
      <c r="K26" s="415"/>
      <c r="L26" s="262">
        <f t="shared" si="38"/>
        <v>0</v>
      </c>
      <c r="M26" s="411"/>
      <c r="N26" s="412"/>
      <c r="O26" s="262">
        <f t="shared" si="39"/>
        <v>0</v>
      </c>
      <c r="P26" s="411"/>
      <c r="Q26" s="415"/>
      <c r="R26" s="262">
        <f t="shared" si="40"/>
        <v>0</v>
      </c>
      <c r="S26" s="411"/>
      <c r="T26" s="412"/>
      <c r="U26" s="262">
        <f t="shared" si="41"/>
        <v>0</v>
      </c>
      <c r="V26" s="411"/>
      <c r="W26" s="415"/>
    </row>
    <row r="27" spans="1:23" ht="27" customHeight="1">
      <c r="A27" s="27">
        <v>27</v>
      </c>
      <c r="B27" s="264" t="s">
        <v>4302</v>
      </c>
      <c r="C27" s="192">
        <f t="shared" si="33"/>
        <v>0</v>
      </c>
      <c r="D27" s="201">
        <f t="shared" si="34"/>
        <v>0</v>
      </c>
      <c r="E27" s="265">
        <f t="shared" si="35"/>
        <v>0</v>
      </c>
      <c r="F27" s="262">
        <f t="shared" si="36"/>
        <v>0</v>
      </c>
      <c r="G27" s="411"/>
      <c r="H27" s="412"/>
      <c r="I27" s="262">
        <f t="shared" si="37"/>
        <v>0</v>
      </c>
      <c r="J27" s="411"/>
      <c r="K27" s="415"/>
      <c r="L27" s="262">
        <f t="shared" si="38"/>
        <v>0</v>
      </c>
      <c r="M27" s="411"/>
      <c r="N27" s="412"/>
      <c r="O27" s="262">
        <f t="shared" si="39"/>
        <v>0</v>
      </c>
      <c r="P27" s="411"/>
      <c r="Q27" s="415"/>
      <c r="R27" s="262">
        <f t="shared" si="40"/>
        <v>0</v>
      </c>
      <c r="S27" s="411"/>
      <c r="T27" s="412"/>
      <c r="U27" s="262">
        <f t="shared" si="41"/>
        <v>0</v>
      </c>
      <c r="V27" s="411"/>
      <c r="W27" s="415"/>
    </row>
    <row r="28" spans="1:23" ht="27" customHeight="1">
      <c r="A28" s="27">
        <v>28</v>
      </c>
      <c r="B28" s="264" t="s">
        <v>4303</v>
      </c>
      <c r="C28" s="192">
        <f t="shared" si="33"/>
        <v>0</v>
      </c>
      <c r="D28" s="201">
        <f t="shared" si="34"/>
        <v>0</v>
      </c>
      <c r="E28" s="265">
        <f t="shared" si="35"/>
        <v>0</v>
      </c>
      <c r="F28" s="262">
        <f t="shared" si="36"/>
        <v>0</v>
      </c>
      <c r="G28" s="411"/>
      <c r="H28" s="412"/>
      <c r="I28" s="262">
        <f t="shared" si="37"/>
        <v>0</v>
      </c>
      <c r="J28" s="411"/>
      <c r="K28" s="415"/>
      <c r="L28" s="262">
        <f t="shared" si="38"/>
        <v>0</v>
      </c>
      <c r="M28" s="411"/>
      <c r="N28" s="412"/>
      <c r="O28" s="262">
        <f t="shared" si="39"/>
        <v>0</v>
      </c>
      <c r="P28" s="411"/>
      <c r="Q28" s="415"/>
      <c r="R28" s="262">
        <f t="shared" si="40"/>
        <v>0</v>
      </c>
      <c r="S28" s="411"/>
      <c r="T28" s="412"/>
      <c r="U28" s="262">
        <f t="shared" si="41"/>
        <v>0</v>
      </c>
      <c r="V28" s="411"/>
      <c r="W28" s="415"/>
    </row>
    <row r="29" spans="1:23" ht="27" customHeight="1" thickBot="1">
      <c r="A29" s="27">
        <v>29</v>
      </c>
      <c r="B29" s="409" t="s">
        <v>4304</v>
      </c>
      <c r="C29" s="204">
        <f t="shared" si="33"/>
        <v>0</v>
      </c>
      <c r="D29" s="404">
        <f t="shared" si="34"/>
        <v>0</v>
      </c>
      <c r="E29" s="405">
        <f t="shared" si="35"/>
        <v>0</v>
      </c>
      <c r="F29" s="406">
        <f t="shared" si="36"/>
        <v>0</v>
      </c>
      <c r="G29" s="413"/>
      <c r="H29" s="414"/>
      <c r="I29" s="406">
        <f t="shared" si="37"/>
        <v>0</v>
      </c>
      <c r="J29" s="413"/>
      <c r="K29" s="416"/>
      <c r="L29" s="406">
        <f t="shared" si="38"/>
        <v>0</v>
      </c>
      <c r="M29" s="413"/>
      <c r="N29" s="414"/>
      <c r="O29" s="406">
        <f t="shared" si="39"/>
        <v>0</v>
      </c>
      <c r="P29" s="413"/>
      <c r="Q29" s="416"/>
      <c r="R29" s="406">
        <f t="shared" si="40"/>
        <v>0</v>
      </c>
      <c r="S29" s="413"/>
      <c r="T29" s="414"/>
      <c r="U29" s="406">
        <f t="shared" si="41"/>
        <v>0</v>
      </c>
      <c r="V29" s="413"/>
      <c r="W29" s="416"/>
    </row>
    <row r="30" spans="1:23" ht="15.75" thickTop="1">
      <c r="A30" s="27">
        <v>30</v>
      </c>
      <c r="B30" s="407"/>
      <c r="C30" s="407"/>
      <c r="D30" s="407"/>
      <c r="E30" s="407"/>
      <c r="F30" s="408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</row>
    <row r="31" spans="1:23">
      <c r="A31" s="27">
        <v>31</v>
      </c>
      <c r="B31" s="70" t="s">
        <v>4230</v>
      </c>
    </row>
    <row r="32" spans="1:23">
      <c r="A32" s="27">
        <v>32</v>
      </c>
      <c r="B32" s="581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3"/>
    </row>
    <row r="33" spans="2:23">
      <c r="B33" s="584"/>
      <c r="C33" s="585"/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  <c r="W33" s="586"/>
    </row>
    <row r="34" spans="2:23">
      <c r="B34" s="584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6"/>
    </row>
    <row r="35" spans="2:23">
      <c r="B35" s="584"/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6"/>
    </row>
    <row r="36" spans="2:23">
      <c r="B36" s="587"/>
      <c r="C36" s="588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9"/>
    </row>
  </sheetData>
  <sheetProtection algorithmName="SHA-512" hashValue="wtDsgTJZDjKpsJj8O8krSGSaGX1/HsP9wLOZIttttZdkO+BjJbuurFcdIBpx9c5okFeb8af0CYTyIdAOW6ud7g==" saltValue="A9NI2kt3meIa8uD1LBQtUw==" spinCount="100000" sheet="1" objects="1" scenarios="1"/>
  <mergeCells count="9">
    <mergeCell ref="B32:W36"/>
    <mergeCell ref="O5:Q5"/>
    <mergeCell ref="R5:T5"/>
    <mergeCell ref="U5:W5"/>
    <mergeCell ref="B5:B6"/>
    <mergeCell ref="C5:E5"/>
    <mergeCell ref="F5:H5"/>
    <mergeCell ref="I5:K5"/>
    <mergeCell ref="L5:N5"/>
  </mergeCells>
  <conditionalFormatting sqref="C13:E17">
    <cfRule type="cellIs" dxfId="62" priority="8" operator="equal">
      <formula>0</formula>
    </cfRule>
  </conditionalFormatting>
  <conditionalFormatting sqref="C19:E23">
    <cfRule type="cellIs" dxfId="61" priority="4" operator="equal">
      <formula>0</formula>
    </cfRule>
  </conditionalFormatting>
  <conditionalFormatting sqref="C25:E29">
    <cfRule type="cellIs" dxfId="60" priority="1" operator="equal">
      <formula>0</formula>
    </cfRule>
  </conditionalFormatting>
  <conditionalFormatting sqref="C8:F12 I8:I12 L8:L12 O8:O12 R8:R12 U8:U12">
    <cfRule type="cellIs" dxfId="59" priority="13" operator="equal">
      <formula>0</formula>
    </cfRule>
  </conditionalFormatting>
  <conditionalFormatting sqref="C7:W7">
    <cfRule type="cellIs" dxfId="58" priority="12" operator="equal">
      <formula>0</formula>
    </cfRule>
  </conditionalFormatting>
  <conditionalFormatting sqref="F14:F17">
    <cfRule type="cellIs" dxfId="57" priority="11" operator="equal">
      <formula>0</formula>
    </cfRule>
  </conditionalFormatting>
  <conditionalFormatting sqref="F20:F23">
    <cfRule type="cellIs" dxfId="56" priority="6" operator="equal">
      <formula>0</formula>
    </cfRule>
  </conditionalFormatting>
  <conditionalFormatting sqref="F26:F29">
    <cfRule type="cellIs" dxfId="55" priority="3" operator="equal">
      <formula>0</formula>
    </cfRule>
  </conditionalFormatting>
  <conditionalFormatting sqref="F13:W13">
    <cfRule type="cellIs" dxfId="54" priority="10" operator="equal">
      <formula>0</formula>
    </cfRule>
  </conditionalFormatting>
  <conditionalFormatting sqref="F19:W19">
    <cfRule type="cellIs" dxfId="53" priority="5" operator="equal">
      <formula>0</formula>
    </cfRule>
  </conditionalFormatting>
  <conditionalFormatting sqref="F25:W25">
    <cfRule type="cellIs" dxfId="52" priority="2" operator="equal">
      <formula>0</formula>
    </cfRule>
  </conditionalFormatting>
  <conditionalFormatting sqref="I14:I18 L14:L18 O14:O18 R14:R18 U14:U18 C18:F18 I20:I24 L20:L24 O20:O24 R20:R24 U20:U24 C24:F24 I26:I29 L26:L29 O26:O29 R26:R29 U26:U29">
    <cfRule type="cellIs" dxfId="51" priority="7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65" orientation="landscape" r:id="rId1"/>
  <headerFooter>
    <oddFooter>&amp;R&amp;"Carlito,Negrita Cursiva"Académica Diurna&amp;"Carlito,Cursiva",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pageSetUpPr fitToPage="1"/>
  </sheetPr>
  <dimension ref="A1:L25"/>
  <sheetViews>
    <sheetView showGridLines="0" zoomScale="95" zoomScaleNormal="95" workbookViewId="0"/>
  </sheetViews>
  <sheetFormatPr defaultColWidth="11.42578125" defaultRowHeight="15"/>
  <cols>
    <col min="1" max="1" width="5.7109375" style="543" customWidth="1"/>
    <col min="2" max="2" width="20.5703125" style="97" customWidth="1"/>
    <col min="3" max="9" width="12.7109375" style="97" customWidth="1"/>
    <col min="10" max="16384" width="11.42578125" style="97"/>
  </cols>
  <sheetData>
    <row r="1" spans="1:12" ht="20.25" customHeight="1">
      <c r="A1" s="543">
        <v>1</v>
      </c>
      <c r="B1" s="221" t="s">
        <v>4305</v>
      </c>
      <c r="C1" s="222"/>
    </row>
    <row r="2" spans="1:12" ht="18.75">
      <c r="A2" s="543">
        <v>2</v>
      </c>
      <c r="B2" s="221" t="s">
        <v>4306</v>
      </c>
      <c r="C2" s="223"/>
      <c r="D2" s="223"/>
      <c r="E2" s="223"/>
      <c r="F2" s="223"/>
      <c r="G2" s="223"/>
      <c r="H2" s="223"/>
      <c r="I2" s="223"/>
    </row>
    <row r="3" spans="1:12" ht="18.75">
      <c r="A3" s="543">
        <v>3</v>
      </c>
      <c r="B3" s="221" t="s">
        <v>4307</v>
      </c>
      <c r="C3" s="223"/>
      <c r="D3" s="223"/>
      <c r="E3" s="223"/>
      <c r="F3" s="223"/>
      <c r="G3" s="223"/>
      <c r="H3" s="223"/>
      <c r="I3" s="223"/>
    </row>
    <row r="4" spans="1:12" s="7" customFormat="1" ht="19.5" thickBot="1">
      <c r="A4" s="543">
        <v>4</v>
      </c>
      <c r="B4" s="372" t="s">
        <v>4209</v>
      </c>
      <c r="C4" s="274"/>
      <c r="D4" s="274"/>
      <c r="E4" s="274"/>
      <c r="F4" s="274"/>
      <c r="G4" s="274"/>
      <c r="H4" s="274"/>
      <c r="I4" s="274"/>
      <c r="J4" s="256"/>
      <c r="K4" s="256"/>
      <c r="L4" s="256"/>
    </row>
    <row r="5" spans="1:12" ht="36" customHeight="1" thickTop="1" thickBot="1">
      <c r="A5" s="543">
        <v>5</v>
      </c>
      <c r="B5" s="239" t="s">
        <v>4308</v>
      </c>
      <c r="C5" s="458" t="s">
        <v>4211</v>
      </c>
      <c r="D5" s="428" t="s">
        <v>4212</v>
      </c>
      <c r="E5" s="426" t="s">
        <v>4213</v>
      </c>
      <c r="F5" s="426" t="s">
        <v>4214</v>
      </c>
      <c r="G5" s="426" t="s">
        <v>4215</v>
      </c>
      <c r="H5" s="426" t="s">
        <v>4216</v>
      </c>
      <c r="I5" s="427" t="s">
        <v>4217</v>
      </c>
    </row>
    <row r="6" spans="1:12" ht="21" customHeight="1" thickTop="1" thickBot="1">
      <c r="A6" s="543">
        <v>6</v>
      </c>
      <c r="B6" s="431" t="s">
        <v>4211</v>
      </c>
      <c r="C6" s="240">
        <f t="shared" ref="C6:C14" si="0">SUM(D6:I6)</f>
        <v>0</v>
      </c>
      <c r="D6" s="241">
        <f t="shared" ref="D6:I6" si="1">SUM(D7:D14)</f>
        <v>0</v>
      </c>
      <c r="E6" s="231">
        <f t="shared" si="1"/>
        <v>0</v>
      </c>
      <c r="F6" s="231">
        <f t="shared" si="1"/>
        <v>0</v>
      </c>
      <c r="G6" s="231">
        <f t="shared" si="1"/>
        <v>0</v>
      </c>
      <c r="H6" s="231">
        <f t="shared" si="1"/>
        <v>0</v>
      </c>
      <c r="I6" s="231">
        <f t="shared" si="1"/>
        <v>0</v>
      </c>
    </row>
    <row r="7" spans="1:12" ht="21.75" customHeight="1">
      <c r="A7" s="543">
        <v>7</v>
      </c>
      <c r="B7" s="429">
        <v>12</v>
      </c>
      <c r="C7" s="242">
        <f t="shared" si="0"/>
        <v>0</v>
      </c>
      <c r="D7" s="421"/>
      <c r="E7" s="422"/>
      <c r="F7" s="422"/>
      <c r="G7" s="422"/>
      <c r="H7" s="422"/>
      <c r="I7" s="422"/>
    </row>
    <row r="8" spans="1:12" ht="21.75" customHeight="1">
      <c r="A8" s="543">
        <v>8</v>
      </c>
      <c r="B8" s="429">
        <v>13</v>
      </c>
      <c r="C8" s="243">
        <f t="shared" si="0"/>
        <v>0</v>
      </c>
      <c r="D8" s="415"/>
      <c r="E8" s="423"/>
      <c r="F8" s="423"/>
      <c r="G8" s="423"/>
      <c r="H8" s="423"/>
      <c r="I8" s="423"/>
    </row>
    <row r="9" spans="1:12" ht="21.75" customHeight="1">
      <c r="A9" s="543">
        <v>9</v>
      </c>
      <c r="B9" s="429">
        <v>14</v>
      </c>
      <c r="C9" s="243">
        <f t="shared" si="0"/>
        <v>0</v>
      </c>
      <c r="D9" s="415"/>
      <c r="E9" s="423"/>
      <c r="F9" s="423"/>
      <c r="G9" s="423"/>
      <c r="H9" s="423"/>
      <c r="I9" s="423"/>
    </row>
    <row r="10" spans="1:12" ht="21.75" customHeight="1">
      <c r="A10" s="543">
        <v>10</v>
      </c>
      <c r="B10" s="429">
        <v>15</v>
      </c>
      <c r="C10" s="243">
        <f t="shared" si="0"/>
        <v>0</v>
      </c>
      <c r="D10" s="415"/>
      <c r="E10" s="423"/>
      <c r="F10" s="423"/>
      <c r="G10" s="423"/>
      <c r="H10" s="423"/>
      <c r="I10" s="423"/>
    </row>
    <row r="11" spans="1:12" ht="21.75" customHeight="1">
      <c r="A11" s="543">
        <v>11</v>
      </c>
      <c r="B11" s="429">
        <v>16</v>
      </c>
      <c r="C11" s="243">
        <f t="shared" si="0"/>
        <v>0</v>
      </c>
      <c r="D11" s="415"/>
      <c r="E11" s="423"/>
      <c r="F11" s="423"/>
      <c r="G11" s="423"/>
      <c r="H11" s="423"/>
      <c r="I11" s="423"/>
    </row>
    <row r="12" spans="1:12" ht="21.75" customHeight="1">
      <c r="A12" s="543">
        <v>12</v>
      </c>
      <c r="B12" s="429">
        <v>17</v>
      </c>
      <c r="C12" s="243">
        <f t="shared" si="0"/>
        <v>0</v>
      </c>
      <c r="D12" s="415"/>
      <c r="E12" s="423"/>
      <c r="F12" s="423"/>
      <c r="G12" s="423"/>
      <c r="H12" s="423"/>
      <c r="I12" s="423"/>
    </row>
    <row r="13" spans="1:12" ht="21.75" customHeight="1">
      <c r="A13" s="543">
        <v>13</v>
      </c>
      <c r="B13" s="429">
        <v>18</v>
      </c>
      <c r="C13" s="243">
        <f t="shared" si="0"/>
        <v>0</v>
      </c>
      <c r="D13" s="415"/>
      <c r="E13" s="423"/>
      <c r="F13" s="423"/>
      <c r="G13" s="423"/>
      <c r="H13" s="423"/>
      <c r="I13" s="423"/>
    </row>
    <row r="14" spans="1:12" ht="21.75" customHeight="1" thickBot="1">
      <c r="A14" s="543">
        <v>14</v>
      </c>
      <c r="B14" s="430" t="s">
        <v>4309</v>
      </c>
      <c r="C14" s="234">
        <f t="shared" si="0"/>
        <v>0</v>
      </c>
      <c r="D14" s="424"/>
      <c r="E14" s="425"/>
      <c r="F14" s="425"/>
      <c r="G14" s="425"/>
      <c r="H14" s="425"/>
      <c r="I14" s="425"/>
    </row>
    <row r="15" spans="1:12" ht="17.25" customHeight="1" thickTop="1">
      <c r="A15" s="543">
        <v>15</v>
      </c>
      <c r="B15" s="235"/>
      <c r="C15" s="68"/>
      <c r="D15" s="67"/>
      <c r="E15" s="67"/>
      <c r="F15" s="67"/>
      <c r="G15" s="67"/>
      <c r="H15" s="67"/>
      <c r="I15" s="67"/>
    </row>
    <row r="16" spans="1:12" ht="17.25" customHeight="1">
      <c r="A16" s="543">
        <v>16</v>
      </c>
      <c r="B16" s="244" t="s">
        <v>4310</v>
      </c>
      <c r="C16" s="245"/>
      <c r="D16" s="245"/>
      <c r="E16" s="245"/>
      <c r="F16" s="245"/>
      <c r="G16" s="246"/>
      <c r="H16" s="68"/>
      <c r="I16" s="68"/>
    </row>
    <row r="17" spans="1:9" ht="17.25" customHeight="1">
      <c r="A17" s="543">
        <v>17</v>
      </c>
      <c r="B17" s="247" t="s">
        <v>4311</v>
      </c>
      <c r="C17" s="420"/>
      <c r="D17" s="617" t="str">
        <f>IF(OR(C17&gt;'Cuadro 1'!E12,C18&gt;'Cuadro 1'!E12,C19&gt;'Cuadro 1'!D12),"El dato indicado es mayor a lo reportado en la línea de Exclusión del Cuadro 1, según corresponda.","")</f>
        <v/>
      </c>
      <c r="E17" s="617"/>
      <c r="F17" s="617"/>
      <c r="G17" s="248"/>
      <c r="H17" s="68"/>
      <c r="I17" s="68"/>
    </row>
    <row r="18" spans="1:9" ht="17.25" customHeight="1">
      <c r="A18" s="543">
        <v>18</v>
      </c>
      <c r="B18" s="247" t="s">
        <v>4312</v>
      </c>
      <c r="C18" s="420"/>
      <c r="D18" s="617"/>
      <c r="E18" s="617"/>
      <c r="F18" s="617"/>
      <c r="G18" s="248"/>
      <c r="H18" s="68"/>
      <c r="I18" s="68"/>
    </row>
    <row r="19" spans="1:9" ht="17.25" customHeight="1">
      <c r="A19" s="543">
        <v>19</v>
      </c>
      <c r="B19" s="247" t="s">
        <v>4313</v>
      </c>
      <c r="C19" s="420"/>
      <c r="D19" s="617"/>
      <c r="E19" s="617"/>
      <c r="F19" s="617"/>
      <c r="G19" s="248"/>
      <c r="H19" s="68"/>
      <c r="I19" s="68"/>
    </row>
    <row r="20" spans="1:9" ht="6.6" customHeight="1">
      <c r="A20" s="543">
        <v>20</v>
      </c>
      <c r="B20" s="249"/>
      <c r="C20" s="250"/>
      <c r="D20" s="251"/>
      <c r="E20" s="251"/>
      <c r="F20" s="251"/>
      <c r="G20" s="252"/>
      <c r="H20" s="68"/>
      <c r="I20" s="68"/>
    </row>
    <row r="21" spans="1:9" ht="20.25" customHeight="1">
      <c r="A21" s="543">
        <v>21</v>
      </c>
      <c r="B21" s="144" t="s">
        <v>4230</v>
      </c>
      <c r="F21" s="253"/>
      <c r="G21" s="253"/>
      <c r="H21" s="253"/>
      <c r="I21" s="253"/>
    </row>
    <row r="22" spans="1:9" ht="21" customHeight="1">
      <c r="A22" s="543">
        <v>22</v>
      </c>
      <c r="B22" s="618"/>
      <c r="C22" s="619"/>
      <c r="D22" s="619"/>
      <c r="E22" s="619"/>
      <c r="F22" s="619"/>
      <c r="G22" s="619"/>
      <c r="H22" s="619"/>
      <c r="I22" s="620"/>
    </row>
    <row r="23" spans="1:9" ht="21" customHeight="1">
      <c r="A23" s="543">
        <v>23</v>
      </c>
      <c r="B23" s="621"/>
      <c r="C23" s="622"/>
      <c r="D23" s="622"/>
      <c r="E23" s="622"/>
      <c r="F23" s="622"/>
      <c r="G23" s="622"/>
      <c r="H23" s="622"/>
      <c r="I23" s="623"/>
    </row>
    <row r="24" spans="1:9" ht="21" customHeight="1">
      <c r="B24" s="621"/>
      <c r="C24" s="622"/>
      <c r="D24" s="622"/>
      <c r="E24" s="622"/>
      <c r="F24" s="622"/>
      <c r="G24" s="622"/>
      <c r="H24" s="622"/>
      <c r="I24" s="623"/>
    </row>
    <row r="25" spans="1:9" ht="21" customHeight="1">
      <c r="B25" s="624"/>
      <c r="C25" s="625"/>
      <c r="D25" s="625"/>
      <c r="E25" s="625"/>
      <c r="F25" s="625"/>
      <c r="G25" s="625"/>
      <c r="H25" s="625"/>
      <c r="I25" s="626"/>
    </row>
  </sheetData>
  <sheetProtection algorithmName="SHA-512" hashValue="aGbALK6P/NZpJI348rV6TaI3XmEHXcT/KLAOZj7R2qDpYmDbj3aOvJK9u21D2jWhjwYRJ3hsw41Hhf+JZM+GdA==" saltValue="6efPpiJSHfCpDOc1m1nd8Q==" spinCount="100000" sheet="1" objects="1" scenarios="1"/>
  <mergeCells count="2">
    <mergeCell ref="D17:F19"/>
    <mergeCell ref="B22:I25"/>
  </mergeCells>
  <conditionalFormatting sqref="C6:C14">
    <cfRule type="cellIs" dxfId="50" priority="1" operator="equal">
      <formula>0</formula>
    </cfRule>
  </conditionalFormatting>
  <conditionalFormatting sqref="D6:I6">
    <cfRule type="cellIs" dxfId="49" priority="3" operator="equal">
      <formula>0</formula>
    </cfRule>
  </conditionalFormatting>
  <dataValidations count="1">
    <dataValidation type="whole" allowBlank="1" showInputMessage="1" showErrorMessage="1" sqref="C17:C20" xr:uid="{00000000-0002-0000-0C00-000000000000}">
      <formula1>0</formula1>
      <formula2>1000</formula2>
    </dataValidation>
  </dataValidations>
  <printOptions horizontalCentered="1"/>
  <pageMargins left="0.19685039370078741" right="0.19685039370078741" top="0.59055118110236227" bottom="0.35433070866141736" header="0.31496062992125984" footer="0.19685039370078741"/>
  <pageSetup orientation="landscape" r:id="rId1"/>
  <headerFooter>
    <oddFooter>&amp;R&amp;"Carlito,Negrita Cursiva"Académica Diurna&amp;"Carlito,Cursiva",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>
    <pageSetUpPr fitToPage="1"/>
  </sheetPr>
  <dimension ref="A1:S25"/>
  <sheetViews>
    <sheetView showGridLines="0" zoomScale="95" zoomScaleNormal="95" workbookViewId="0"/>
  </sheetViews>
  <sheetFormatPr defaultColWidth="11.42578125" defaultRowHeight="15"/>
  <cols>
    <col min="1" max="1" width="6.7109375" style="543" customWidth="1"/>
    <col min="2" max="2" width="13.28515625" style="97" customWidth="1"/>
    <col min="3" max="3" width="10.28515625" style="97" customWidth="1"/>
    <col min="4" max="18" width="10.42578125" style="97" customWidth="1"/>
    <col min="19" max="19" width="8.42578125" style="97" customWidth="1"/>
    <col min="20" max="16384" width="11.42578125" style="97"/>
  </cols>
  <sheetData>
    <row r="1" spans="1:19" ht="20.25" customHeight="1">
      <c r="A1" s="543">
        <v>1</v>
      </c>
      <c r="B1" s="221" t="s">
        <v>4314</v>
      </c>
      <c r="C1" s="222"/>
    </row>
    <row r="2" spans="1:19" ht="18.75">
      <c r="A2" s="543">
        <v>2</v>
      </c>
      <c r="B2" s="221" t="s">
        <v>4315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9" s="7" customFormat="1" ht="19.5" thickBot="1">
      <c r="A3" s="543">
        <v>3</v>
      </c>
      <c r="B3" s="372" t="s">
        <v>4209</v>
      </c>
      <c r="C3" s="274"/>
      <c r="D3" s="274"/>
      <c r="E3" s="274"/>
      <c r="F3" s="274"/>
      <c r="G3" s="274"/>
      <c r="H3" s="274"/>
      <c r="I3" s="274"/>
      <c r="J3" s="256"/>
      <c r="K3" s="256"/>
      <c r="L3" s="256"/>
    </row>
    <row r="4" spans="1:19" ht="23.25" customHeight="1" thickTop="1">
      <c r="A4" s="543">
        <v>4</v>
      </c>
      <c r="B4" s="628" t="s">
        <v>4308</v>
      </c>
      <c r="C4" s="630" t="s">
        <v>4316</v>
      </c>
      <c r="D4" s="631"/>
      <c r="E4" s="631"/>
      <c r="F4" s="631"/>
      <c r="G4" s="631"/>
      <c r="H4" s="631"/>
      <c r="I4" s="631"/>
      <c r="J4" s="224"/>
      <c r="K4" s="630" t="s">
        <v>4317</v>
      </c>
      <c r="L4" s="632"/>
      <c r="M4" s="632"/>
      <c r="N4" s="632"/>
      <c r="O4" s="632"/>
      <c r="P4" s="632"/>
      <c r="Q4" s="632"/>
      <c r="R4" s="632"/>
    </row>
    <row r="5" spans="1:19" ht="30.75" customHeight="1" thickBot="1">
      <c r="A5" s="543">
        <v>5</v>
      </c>
      <c r="B5" s="629"/>
      <c r="C5" s="225" t="s">
        <v>4211</v>
      </c>
      <c r="D5" s="433" t="s">
        <v>4318</v>
      </c>
      <c r="E5" s="434" t="s">
        <v>4319</v>
      </c>
      <c r="F5" s="434" t="s">
        <v>4320</v>
      </c>
      <c r="G5" s="434" t="s">
        <v>4321</v>
      </c>
      <c r="H5" s="434" t="s">
        <v>4322</v>
      </c>
      <c r="I5" s="435" t="s">
        <v>4323</v>
      </c>
      <c r="J5" s="226" t="s">
        <v>4324</v>
      </c>
      <c r="K5" s="227" t="s">
        <v>4211</v>
      </c>
      <c r="L5" s="433" t="s">
        <v>4318</v>
      </c>
      <c r="M5" s="434" t="s">
        <v>4319</v>
      </c>
      <c r="N5" s="434" t="s">
        <v>4320</v>
      </c>
      <c r="O5" s="434" t="s">
        <v>4321</v>
      </c>
      <c r="P5" s="434" t="s">
        <v>4322</v>
      </c>
      <c r="Q5" s="435" t="s">
        <v>4323</v>
      </c>
      <c r="R5" s="226" t="s">
        <v>4324</v>
      </c>
    </row>
    <row r="6" spans="1:19" ht="21" customHeight="1" thickTop="1" thickBot="1">
      <c r="A6" s="543">
        <v>6</v>
      </c>
      <c r="B6" s="431" t="s">
        <v>4211</v>
      </c>
      <c r="C6" s="228">
        <f>SUM(C7:C14)</f>
        <v>0</v>
      </c>
      <c r="D6" s="229">
        <f>SUM(D7:D14)</f>
        <v>0</v>
      </c>
      <c r="E6" s="230">
        <f t="shared" ref="E6:J6" si="0">SUM(E7:E14)</f>
        <v>0</v>
      </c>
      <c r="F6" s="230">
        <f t="shared" si="0"/>
        <v>0</v>
      </c>
      <c r="G6" s="230">
        <f t="shared" si="0"/>
        <v>0</v>
      </c>
      <c r="H6" s="230">
        <f t="shared" si="0"/>
        <v>0</v>
      </c>
      <c r="I6" s="231">
        <f t="shared" si="0"/>
        <v>0</v>
      </c>
      <c r="J6" s="232">
        <f t="shared" si="0"/>
        <v>0</v>
      </c>
      <c r="K6" s="228">
        <f>SUM(K7:K14)</f>
        <v>0</v>
      </c>
      <c r="L6" s="229">
        <f>SUM(L7:L14)</f>
        <v>0</v>
      </c>
      <c r="M6" s="230">
        <f t="shared" ref="M6:R6" si="1">SUM(M7:M14)</f>
        <v>0</v>
      </c>
      <c r="N6" s="230">
        <f t="shared" si="1"/>
        <v>0</v>
      </c>
      <c r="O6" s="230">
        <f t="shared" si="1"/>
        <v>0</v>
      </c>
      <c r="P6" s="230">
        <f t="shared" si="1"/>
        <v>0</v>
      </c>
      <c r="Q6" s="230">
        <f t="shared" si="1"/>
        <v>0</v>
      </c>
      <c r="R6" s="232">
        <f t="shared" si="1"/>
        <v>0</v>
      </c>
    </row>
    <row r="7" spans="1:19" ht="21.75" customHeight="1">
      <c r="A7" s="543">
        <v>7</v>
      </c>
      <c r="B7" s="429">
        <v>12</v>
      </c>
      <c r="C7" s="192">
        <f>+D7+E7+H7+I7+F7+G7</f>
        <v>0</v>
      </c>
      <c r="D7" s="436"/>
      <c r="E7" s="411"/>
      <c r="F7" s="411"/>
      <c r="G7" s="411"/>
      <c r="H7" s="411"/>
      <c r="I7" s="423"/>
      <c r="J7" s="437"/>
      <c r="K7" s="192">
        <f>+L7+M7+P7+Q7+N7+O7</f>
        <v>0</v>
      </c>
      <c r="L7" s="436"/>
      <c r="M7" s="411"/>
      <c r="N7" s="411"/>
      <c r="O7" s="411"/>
      <c r="P7" s="411"/>
      <c r="Q7" s="411"/>
      <c r="R7" s="437"/>
      <c r="S7" s="233" t="str">
        <f t="shared" ref="S7:S14" si="2">IF(OR(AND(C7&gt;0,J7=""),AND(K7&gt;0,R7="")),"***",IF(OR(AND(R7&gt;0,K7=0),AND(J7&gt;0,C7=0)),"xxx",""))</f>
        <v/>
      </c>
    </row>
    <row r="8" spans="1:19" ht="21.75" customHeight="1">
      <c r="A8" s="543">
        <v>8</v>
      </c>
      <c r="B8" s="429">
        <v>13</v>
      </c>
      <c r="C8" s="192">
        <f t="shared" ref="C8:C14" si="3">+D8+E8+H8+I8+F8+G8</f>
        <v>0</v>
      </c>
      <c r="D8" s="436"/>
      <c r="E8" s="411"/>
      <c r="F8" s="411"/>
      <c r="G8" s="411"/>
      <c r="H8" s="411"/>
      <c r="I8" s="423"/>
      <c r="J8" s="437"/>
      <c r="K8" s="192">
        <f t="shared" ref="K8:K14" si="4">+L8+M8+P8+Q8+N8+O8</f>
        <v>0</v>
      </c>
      <c r="L8" s="436"/>
      <c r="M8" s="411"/>
      <c r="N8" s="411"/>
      <c r="O8" s="411"/>
      <c r="P8" s="411"/>
      <c r="Q8" s="411"/>
      <c r="R8" s="437"/>
      <c r="S8" s="233" t="str">
        <f t="shared" si="2"/>
        <v/>
      </c>
    </row>
    <row r="9" spans="1:19" ht="21.75" customHeight="1">
      <c r="A9" s="543">
        <v>9</v>
      </c>
      <c r="B9" s="429">
        <v>14</v>
      </c>
      <c r="C9" s="192">
        <f t="shared" si="3"/>
        <v>0</v>
      </c>
      <c r="D9" s="436"/>
      <c r="E9" s="411"/>
      <c r="F9" s="411"/>
      <c r="G9" s="411"/>
      <c r="H9" s="411"/>
      <c r="I9" s="423"/>
      <c r="J9" s="437"/>
      <c r="K9" s="192">
        <f t="shared" si="4"/>
        <v>0</v>
      </c>
      <c r="L9" s="436"/>
      <c r="M9" s="411"/>
      <c r="N9" s="411"/>
      <c r="O9" s="411"/>
      <c r="P9" s="411"/>
      <c r="Q9" s="411"/>
      <c r="R9" s="437"/>
      <c r="S9" s="233" t="str">
        <f t="shared" si="2"/>
        <v/>
      </c>
    </row>
    <row r="10" spans="1:19" ht="21.75" customHeight="1">
      <c r="A10" s="543">
        <v>10</v>
      </c>
      <c r="B10" s="429">
        <v>15</v>
      </c>
      <c r="C10" s="192">
        <f t="shared" si="3"/>
        <v>0</v>
      </c>
      <c r="D10" s="436"/>
      <c r="E10" s="411"/>
      <c r="F10" s="411"/>
      <c r="G10" s="411"/>
      <c r="H10" s="411"/>
      <c r="I10" s="423"/>
      <c r="J10" s="437"/>
      <c r="K10" s="192">
        <f t="shared" si="4"/>
        <v>0</v>
      </c>
      <c r="L10" s="436"/>
      <c r="M10" s="411"/>
      <c r="N10" s="411"/>
      <c r="O10" s="411"/>
      <c r="P10" s="411"/>
      <c r="Q10" s="411"/>
      <c r="R10" s="437"/>
      <c r="S10" s="233" t="str">
        <f t="shared" si="2"/>
        <v/>
      </c>
    </row>
    <row r="11" spans="1:19" ht="21.75" customHeight="1">
      <c r="A11" s="543">
        <v>11</v>
      </c>
      <c r="B11" s="429">
        <v>16</v>
      </c>
      <c r="C11" s="192">
        <f t="shared" si="3"/>
        <v>0</v>
      </c>
      <c r="D11" s="436"/>
      <c r="E11" s="411"/>
      <c r="F11" s="411"/>
      <c r="G11" s="411"/>
      <c r="H11" s="411"/>
      <c r="I11" s="423"/>
      <c r="J11" s="437"/>
      <c r="K11" s="192">
        <f t="shared" si="4"/>
        <v>0</v>
      </c>
      <c r="L11" s="436"/>
      <c r="M11" s="411"/>
      <c r="N11" s="411"/>
      <c r="O11" s="411"/>
      <c r="P11" s="411"/>
      <c r="Q11" s="411"/>
      <c r="R11" s="437"/>
      <c r="S11" s="233" t="str">
        <f t="shared" si="2"/>
        <v/>
      </c>
    </row>
    <row r="12" spans="1:19" ht="21.75" customHeight="1">
      <c r="A12" s="543">
        <v>12</v>
      </c>
      <c r="B12" s="429">
        <v>17</v>
      </c>
      <c r="C12" s="192">
        <f t="shared" si="3"/>
        <v>0</v>
      </c>
      <c r="D12" s="436"/>
      <c r="E12" s="411"/>
      <c r="F12" s="411"/>
      <c r="G12" s="411"/>
      <c r="H12" s="411"/>
      <c r="I12" s="423"/>
      <c r="J12" s="437"/>
      <c r="K12" s="192">
        <f t="shared" si="4"/>
        <v>0</v>
      </c>
      <c r="L12" s="436"/>
      <c r="M12" s="411"/>
      <c r="N12" s="411"/>
      <c r="O12" s="411"/>
      <c r="P12" s="411"/>
      <c r="Q12" s="411"/>
      <c r="R12" s="437"/>
      <c r="S12" s="233" t="str">
        <f t="shared" si="2"/>
        <v/>
      </c>
    </row>
    <row r="13" spans="1:19" ht="21.75" customHeight="1">
      <c r="A13" s="543">
        <v>13</v>
      </c>
      <c r="B13" s="429">
        <v>18</v>
      </c>
      <c r="C13" s="192">
        <f t="shared" si="3"/>
        <v>0</v>
      </c>
      <c r="D13" s="436"/>
      <c r="E13" s="411"/>
      <c r="F13" s="411"/>
      <c r="G13" s="411"/>
      <c r="H13" s="411"/>
      <c r="I13" s="423"/>
      <c r="J13" s="437"/>
      <c r="K13" s="192">
        <f t="shared" si="4"/>
        <v>0</v>
      </c>
      <c r="L13" s="436"/>
      <c r="M13" s="411"/>
      <c r="N13" s="411"/>
      <c r="O13" s="411"/>
      <c r="P13" s="411"/>
      <c r="Q13" s="411"/>
      <c r="R13" s="437"/>
      <c r="S13" s="233" t="str">
        <f t="shared" si="2"/>
        <v/>
      </c>
    </row>
    <row r="14" spans="1:19" ht="21.75" customHeight="1" thickBot="1">
      <c r="A14" s="543">
        <v>14</v>
      </c>
      <c r="B14" s="432" t="s">
        <v>4309</v>
      </c>
      <c r="C14" s="217">
        <f t="shared" si="3"/>
        <v>0</v>
      </c>
      <c r="D14" s="438"/>
      <c r="E14" s="439"/>
      <c r="F14" s="439"/>
      <c r="G14" s="439"/>
      <c r="H14" s="439"/>
      <c r="I14" s="440"/>
      <c r="J14" s="441"/>
      <c r="K14" s="234">
        <f t="shared" si="4"/>
        <v>0</v>
      </c>
      <c r="L14" s="438"/>
      <c r="M14" s="439"/>
      <c r="N14" s="439"/>
      <c r="O14" s="439"/>
      <c r="P14" s="439"/>
      <c r="Q14" s="439"/>
      <c r="R14" s="441"/>
      <c r="S14" s="233" t="str">
        <f t="shared" si="2"/>
        <v/>
      </c>
    </row>
    <row r="15" spans="1:19" ht="21" customHeight="1" thickTop="1">
      <c r="A15" s="543">
        <v>15</v>
      </c>
      <c r="B15" s="235"/>
      <c r="C15" s="633" t="str">
        <f>IF(OR(S7="***",S8="***",S9="***",S9="***",S10="***",S11="***",S12="***",S13="***",S14="***"),"*** = Indique la cantidad de hijos en la columna que corresponda. Si no hay hijos que indicar, anote un 0.","")</f>
        <v/>
      </c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236"/>
    </row>
    <row r="16" spans="1:19" ht="21" customHeight="1">
      <c r="A16" s="543">
        <v>16</v>
      </c>
      <c r="C16" s="634" t="str">
        <f>IF(OR(S7="xxx",S8="xxx",S9="xxx",S10="xxx",S11="xxx",S12="xxx",S13="xxx",S14="xxx"),"xxx = Indique la cantidad de madres o padres en la respectiva columna.","")</f>
        <v/>
      </c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634"/>
      <c r="S16" s="236"/>
    </row>
    <row r="17" spans="1:19">
      <c r="A17" s="543">
        <v>17</v>
      </c>
      <c r="B17" s="160" t="s">
        <v>4325</v>
      </c>
    </row>
    <row r="18" spans="1:19" ht="24" customHeight="1">
      <c r="A18" s="543">
        <v>18</v>
      </c>
      <c r="B18" s="627" t="s">
        <v>4326</v>
      </c>
      <c r="C18" s="627"/>
      <c r="D18" s="627"/>
      <c r="E18" s="627"/>
      <c r="F18" s="627"/>
      <c r="G18" s="627"/>
      <c r="H18" s="627"/>
      <c r="I18" s="627"/>
      <c r="J18" s="627"/>
      <c r="K18" s="627"/>
      <c r="L18" s="627"/>
      <c r="M18" s="627"/>
      <c r="N18" s="627"/>
      <c r="O18" s="627"/>
      <c r="P18" s="627"/>
      <c r="Q18" s="627"/>
      <c r="R18" s="627"/>
    </row>
    <row r="19" spans="1:19" ht="24" customHeight="1">
      <c r="A19" s="543">
        <v>19</v>
      </c>
      <c r="B19" s="627"/>
      <c r="C19" s="627"/>
      <c r="D19" s="627"/>
      <c r="E19" s="627"/>
      <c r="F19" s="627"/>
      <c r="G19" s="627"/>
      <c r="H19" s="627"/>
      <c r="I19" s="627"/>
      <c r="J19" s="627"/>
      <c r="K19" s="627"/>
      <c r="L19" s="627"/>
      <c r="M19" s="627"/>
      <c r="N19" s="627"/>
      <c r="O19" s="627"/>
      <c r="P19" s="627"/>
      <c r="Q19" s="627"/>
      <c r="R19" s="627"/>
    </row>
    <row r="20" spans="1:19">
      <c r="A20" s="543">
        <v>20</v>
      </c>
      <c r="B20" s="144" t="s">
        <v>4230</v>
      </c>
      <c r="S20" s="238"/>
    </row>
    <row r="21" spans="1:19">
      <c r="A21" s="543">
        <v>21</v>
      </c>
      <c r="B21" s="618"/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20"/>
    </row>
    <row r="22" spans="1:19">
      <c r="B22" s="621"/>
      <c r="C22" s="622"/>
      <c r="D22" s="622"/>
      <c r="E22" s="622"/>
      <c r="F22" s="622"/>
      <c r="G22" s="622"/>
      <c r="H22" s="622"/>
      <c r="I22" s="622"/>
      <c r="J22" s="622"/>
      <c r="K22" s="622"/>
      <c r="L22" s="622"/>
      <c r="M22" s="622"/>
      <c r="N22" s="622"/>
      <c r="O22" s="622"/>
      <c r="P22" s="622"/>
      <c r="Q22" s="622"/>
      <c r="R22" s="622"/>
      <c r="S22" s="623"/>
    </row>
    <row r="23" spans="1:19">
      <c r="B23" s="621"/>
      <c r="C23" s="622"/>
      <c r="D23" s="622"/>
      <c r="E23" s="622"/>
      <c r="F23" s="622"/>
      <c r="G23" s="622"/>
      <c r="H23" s="622"/>
      <c r="I23" s="622"/>
      <c r="J23" s="622"/>
      <c r="K23" s="622"/>
      <c r="L23" s="622"/>
      <c r="M23" s="622"/>
      <c r="N23" s="622"/>
      <c r="O23" s="622"/>
      <c r="P23" s="622"/>
      <c r="Q23" s="622"/>
      <c r="R23" s="622"/>
      <c r="S23" s="623"/>
    </row>
    <row r="24" spans="1:19">
      <c r="B24" s="621"/>
      <c r="C24" s="622"/>
      <c r="D24" s="622"/>
      <c r="E24" s="622"/>
      <c r="F24" s="622"/>
      <c r="G24" s="622"/>
      <c r="H24" s="622"/>
      <c r="I24" s="622"/>
      <c r="J24" s="622"/>
      <c r="K24" s="622"/>
      <c r="L24" s="622"/>
      <c r="M24" s="622"/>
      <c r="N24" s="622"/>
      <c r="O24" s="622"/>
      <c r="P24" s="622"/>
      <c r="Q24" s="622"/>
      <c r="R24" s="622"/>
      <c r="S24" s="623"/>
    </row>
    <row r="25" spans="1:19">
      <c r="B25" s="624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25"/>
      <c r="S25" s="626"/>
    </row>
  </sheetData>
  <sheetProtection algorithmName="SHA-512" hashValue="+aN34ZNlorSzf6mlHPjCSGsbBI7bHSTwVNVhu7PmqaefFkWkpDrvfAor/kLj4zorUVHyxCSquCQFrpIAWc4iEQ==" saltValue="qUUitgWGgyrWYOnklcGGlA==" spinCount="100000" sheet="1" objects="1" scenarios="1"/>
  <mergeCells count="7">
    <mergeCell ref="B18:R19"/>
    <mergeCell ref="B21:S25"/>
    <mergeCell ref="B4:B5"/>
    <mergeCell ref="C4:I4"/>
    <mergeCell ref="K4:R4"/>
    <mergeCell ref="C15:R15"/>
    <mergeCell ref="C16:R16"/>
  </mergeCells>
  <conditionalFormatting sqref="C6:C14 K6:K14">
    <cfRule type="cellIs" dxfId="48" priority="2" operator="equal">
      <formula>0</formula>
    </cfRule>
  </conditionalFormatting>
  <conditionalFormatting sqref="D6:R6">
    <cfRule type="cellIs" dxfId="47" priority="1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1" orientation="landscape" r:id="rId1"/>
  <headerFooter>
    <oddFooter>&amp;R&amp;"Carlito,Negrita Cursiva"Académica Diurna&amp;"Carlito,Cursiva", 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">
    <pageSetUpPr fitToPage="1"/>
  </sheetPr>
  <dimension ref="A1:I41"/>
  <sheetViews>
    <sheetView showGridLines="0" zoomScale="95" zoomScaleNormal="95" workbookViewId="0"/>
  </sheetViews>
  <sheetFormatPr defaultColWidth="11.42578125" defaultRowHeight="15"/>
  <cols>
    <col min="1" max="1" width="6.7109375" style="542" customWidth="1"/>
    <col min="2" max="2" width="52.85546875" style="7" customWidth="1"/>
    <col min="3" max="9" width="10.7109375" style="7" customWidth="1"/>
    <col min="10" max="16384" width="11.42578125" style="7"/>
  </cols>
  <sheetData>
    <row r="1" spans="1:9" ht="18.75">
      <c r="A1" s="542">
        <v>1</v>
      </c>
      <c r="B1" s="28" t="s">
        <v>4327</v>
      </c>
      <c r="C1" s="184"/>
      <c r="D1" s="184"/>
    </row>
    <row r="2" spans="1:9" ht="18.75">
      <c r="A2" s="542">
        <v>2</v>
      </c>
      <c r="B2" s="28" t="s">
        <v>4328</v>
      </c>
      <c r="C2" s="184"/>
      <c r="D2" s="184"/>
      <c r="E2" s="184"/>
      <c r="F2" s="184"/>
      <c r="G2" s="184"/>
      <c r="H2" s="184"/>
      <c r="I2" s="184"/>
    </row>
    <row r="3" spans="1:9" ht="19.5" thickBot="1">
      <c r="A3" s="542">
        <v>3</v>
      </c>
      <c r="B3" s="372" t="s">
        <v>4209</v>
      </c>
      <c r="C3" s="274"/>
      <c r="D3" s="274"/>
      <c r="E3" s="274"/>
      <c r="F3" s="274"/>
      <c r="G3" s="274"/>
      <c r="H3" s="274"/>
      <c r="I3" s="274"/>
    </row>
    <row r="4" spans="1:9" ht="30.75" customHeight="1" thickTop="1" thickBot="1">
      <c r="A4" s="542">
        <v>4</v>
      </c>
      <c r="B4" s="79" t="s">
        <v>4329</v>
      </c>
      <c r="C4" s="457" t="s">
        <v>4211</v>
      </c>
      <c r="D4" s="428" t="s">
        <v>4212</v>
      </c>
      <c r="E4" s="426" t="s">
        <v>4213</v>
      </c>
      <c r="F4" s="426" t="s">
        <v>4214</v>
      </c>
      <c r="G4" s="426" t="s">
        <v>4215</v>
      </c>
      <c r="H4" s="426" t="s">
        <v>4216</v>
      </c>
      <c r="I4" s="427" t="s">
        <v>4217</v>
      </c>
    </row>
    <row r="5" spans="1:9" ht="19.5" customHeight="1" thickTop="1">
      <c r="A5" s="542">
        <v>5</v>
      </c>
      <c r="B5" s="185" t="s">
        <v>4330</v>
      </c>
      <c r="C5" s="186">
        <f>SUM(C6:C9)</f>
        <v>0</v>
      </c>
      <c r="D5" s="187">
        <f>SUM(D6:D9)</f>
        <v>0</v>
      </c>
      <c r="E5" s="188">
        <f t="shared" ref="E5:I5" si="0">SUM(E6:E9)</f>
        <v>0</v>
      </c>
      <c r="F5" s="188">
        <f t="shared" si="0"/>
        <v>0</v>
      </c>
      <c r="G5" s="188">
        <f t="shared" si="0"/>
        <v>0</v>
      </c>
      <c r="H5" s="188">
        <f t="shared" si="0"/>
        <v>0</v>
      </c>
      <c r="I5" s="189">
        <f t="shared" si="0"/>
        <v>0</v>
      </c>
    </row>
    <row r="6" spans="1:9" ht="19.5" customHeight="1">
      <c r="A6" s="542">
        <v>6</v>
      </c>
      <c r="B6" s="191" t="s">
        <v>4242</v>
      </c>
      <c r="C6" s="192">
        <f t="shared" ref="C6:C19" si="1">SUM(D6:I6)</f>
        <v>0</v>
      </c>
      <c r="D6" s="442"/>
      <c r="E6" s="443"/>
      <c r="F6" s="443"/>
      <c r="G6" s="443"/>
      <c r="H6" s="411"/>
      <c r="I6" s="423"/>
    </row>
    <row r="7" spans="1:9" ht="19.5" customHeight="1">
      <c r="A7" s="542">
        <v>7</v>
      </c>
      <c r="B7" s="191" t="s">
        <v>4331</v>
      </c>
      <c r="C7" s="192">
        <f t="shared" si="1"/>
        <v>0</v>
      </c>
      <c r="D7" s="442"/>
      <c r="E7" s="443"/>
      <c r="F7" s="443"/>
      <c r="G7" s="443"/>
      <c r="H7" s="411"/>
      <c r="I7" s="423"/>
    </row>
    <row r="8" spans="1:9" ht="19.5" customHeight="1">
      <c r="A8" s="542">
        <v>8</v>
      </c>
      <c r="B8" s="193" t="s">
        <v>4332</v>
      </c>
      <c r="C8" s="192">
        <f t="shared" ref="C8" si="2">SUM(D8:I8)</f>
        <v>0</v>
      </c>
      <c r="D8" s="442"/>
      <c r="E8" s="443"/>
      <c r="F8" s="443"/>
      <c r="G8" s="443"/>
      <c r="H8" s="411"/>
      <c r="I8" s="423"/>
    </row>
    <row r="9" spans="1:9" ht="19.5" customHeight="1">
      <c r="A9" s="542">
        <v>9</v>
      </c>
      <c r="B9" s="193" t="s">
        <v>4333</v>
      </c>
      <c r="C9" s="194">
        <f t="shared" si="1"/>
        <v>0</v>
      </c>
      <c r="D9" s="444"/>
      <c r="E9" s="445"/>
      <c r="F9" s="445"/>
      <c r="G9" s="445"/>
      <c r="H9" s="417"/>
      <c r="I9" s="446"/>
    </row>
    <row r="10" spans="1:9" ht="19.5" customHeight="1">
      <c r="A10" s="542">
        <v>10</v>
      </c>
      <c r="B10" s="185" t="s">
        <v>4334</v>
      </c>
      <c r="C10" s="195">
        <f>SUM(C11:C16)</f>
        <v>0</v>
      </c>
      <c r="D10" s="196">
        <f>SUM(D11:D16)</f>
        <v>0</v>
      </c>
      <c r="E10" s="197">
        <f>SUM(E11:E16)</f>
        <v>0</v>
      </c>
      <c r="F10" s="197">
        <f t="shared" ref="F10:I10" si="3">SUM(F11:F16)</f>
        <v>0</v>
      </c>
      <c r="G10" s="197">
        <f t="shared" si="3"/>
        <v>0</v>
      </c>
      <c r="H10" s="197">
        <f t="shared" si="3"/>
        <v>0</v>
      </c>
      <c r="I10" s="198">
        <f t="shared" si="3"/>
        <v>0</v>
      </c>
    </row>
    <row r="11" spans="1:9" ht="19.5" customHeight="1">
      <c r="A11" s="542">
        <v>11</v>
      </c>
      <c r="B11" s="191" t="s">
        <v>4335</v>
      </c>
      <c r="C11" s="192">
        <f t="shared" si="1"/>
        <v>0</v>
      </c>
      <c r="D11" s="442"/>
      <c r="E11" s="443"/>
      <c r="F11" s="443"/>
      <c r="G11" s="443"/>
      <c r="H11" s="411"/>
      <c r="I11" s="423"/>
    </row>
    <row r="12" spans="1:9" ht="19.5" customHeight="1">
      <c r="A12" s="542">
        <v>12</v>
      </c>
      <c r="B12" s="191" t="s">
        <v>4336</v>
      </c>
      <c r="C12" s="192">
        <f t="shared" si="1"/>
        <v>0</v>
      </c>
      <c r="D12" s="442"/>
      <c r="E12" s="443"/>
      <c r="F12" s="443"/>
      <c r="G12" s="443"/>
      <c r="H12" s="411"/>
      <c r="I12" s="423"/>
    </row>
    <row r="13" spans="1:9" ht="19.5" customHeight="1">
      <c r="A13" s="542">
        <v>13</v>
      </c>
      <c r="B13" s="199" t="s">
        <v>4337</v>
      </c>
      <c r="C13" s="192">
        <f t="shared" si="1"/>
        <v>0</v>
      </c>
      <c r="D13" s="442"/>
      <c r="E13" s="443"/>
      <c r="F13" s="443"/>
      <c r="G13" s="443"/>
      <c r="H13" s="411"/>
      <c r="I13" s="423"/>
    </row>
    <row r="14" spans="1:9" ht="19.5" customHeight="1">
      <c r="A14" s="542">
        <v>14</v>
      </c>
      <c r="B14" s="191" t="s">
        <v>4338</v>
      </c>
      <c r="C14" s="192">
        <f t="shared" si="1"/>
        <v>0</v>
      </c>
      <c r="D14" s="442"/>
      <c r="E14" s="443"/>
      <c r="F14" s="443"/>
      <c r="G14" s="443"/>
      <c r="H14" s="411"/>
      <c r="I14" s="423"/>
    </row>
    <row r="15" spans="1:9" ht="19.5" customHeight="1">
      <c r="A15" s="542">
        <v>15</v>
      </c>
      <c r="B15" s="191" t="s">
        <v>4339</v>
      </c>
      <c r="C15" s="192">
        <f t="shared" si="1"/>
        <v>0</v>
      </c>
      <c r="D15" s="442"/>
      <c r="E15" s="443"/>
      <c r="F15" s="443"/>
      <c r="G15" s="443"/>
      <c r="H15" s="411"/>
      <c r="I15" s="423"/>
    </row>
    <row r="16" spans="1:9" ht="19.5" customHeight="1">
      <c r="A16" s="542">
        <v>16</v>
      </c>
      <c r="B16" s="191" t="s">
        <v>4340</v>
      </c>
      <c r="C16" s="192">
        <f>SUM(C17:C19)</f>
        <v>0</v>
      </c>
      <c r="D16" s="200">
        <f>SUM(D17:D19)</f>
        <v>0</v>
      </c>
      <c r="E16" s="201">
        <f t="shared" ref="E16:I16" si="4">SUM(E17:E19)</f>
        <v>0</v>
      </c>
      <c r="F16" s="201">
        <f t="shared" si="4"/>
        <v>0</v>
      </c>
      <c r="G16" s="201">
        <f t="shared" si="4"/>
        <v>0</v>
      </c>
      <c r="H16" s="201">
        <f t="shared" si="4"/>
        <v>0</v>
      </c>
      <c r="I16" s="202">
        <f t="shared" si="4"/>
        <v>0</v>
      </c>
    </row>
    <row r="17" spans="1:9" ht="19.5" customHeight="1">
      <c r="A17" s="542">
        <v>17</v>
      </c>
      <c r="B17" s="203" t="s">
        <v>4331</v>
      </c>
      <c r="C17" s="204">
        <f t="shared" si="1"/>
        <v>0</v>
      </c>
      <c r="D17" s="447"/>
      <c r="E17" s="448"/>
      <c r="F17" s="448"/>
      <c r="G17" s="448"/>
      <c r="H17" s="413"/>
      <c r="I17" s="449"/>
    </row>
    <row r="18" spans="1:9" ht="19.5" customHeight="1">
      <c r="A18" s="542">
        <v>18</v>
      </c>
      <c r="B18" s="203" t="s">
        <v>4341</v>
      </c>
      <c r="C18" s="204">
        <f t="shared" si="1"/>
        <v>0</v>
      </c>
      <c r="D18" s="447"/>
      <c r="E18" s="448"/>
      <c r="F18" s="448"/>
      <c r="G18" s="448"/>
      <c r="H18" s="413"/>
      <c r="I18" s="449"/>
    </row>
    <row r="19" spans="1:9" ht="19.5" customHeight="1">
      <c r="A19" s="542">
        <v>19</v>
      </c>
      <c r="B19" s="205" t="s">
        <v>4342</v>
      </c>
      <c r="C19" s="194">
        <f t="shared" si="1"/>
        <v>0</v>
      </c>
      <c r="D19" s="444"/>
      <c r="E19" s="445"/>
      <c r="F19" s="445"/>
      <c r="G19" s="445"/>
      <c r="H19" s="417"/>
      <c r="I19" s="446"/>
    </row>
    <row r="20" spans="1:9" ht="19.5" customHeight="1">
      <c r="A20" s="542">
        <v>20</v>
      </c>
      <c r="B20" s="206" t="s">
        <v>4343</v>
      </c>
      <c r="C20" s="207">
        <f>SUM(C21:C25)</f>
        <v>0</v>
      </c>
      <c r="D20" s="208">
        <f t="shared" ref="D20:I20" si="5">SUM(D21:D25)</f>
        <v>0</v>
      </c>
      <c r="E20" s="209">
        <f t="shared" si="5"/>
        <v>0</v>
      </c>
      <c r="F20" s="209">
        <f t="shared" si="5"/>
        <v>0</v>
      </c>
      <c r="G20" s="209">
        <f t="shared" si="5"/>
        <v>0</v>
      </c>
      <c r="H20" s="209">
        <f t="shared" si="5"/>
        <v>0</v>
      </c>
      <c r="I20" s="210">
        <f t="shared" si="5"/>
        <v>0</v>
      </c>
    </row>
    <row r="21" spans="1:9" ht="19.5" customHeight="1">
      <c r="A21" s="542">
        <v>21</v>
      </c>
      <c r="B21" s="211" t="s">
        <v>4344</v>
      </c>
      <c r="C21" s="207">
        <f t="shared" ref="C21:C22" si="6">SUM(D21:I21)</f>
        <v>0</v>
      </c>
      <c r="D21" s="450"/>
      <c r="E21" s="451"/>
      <c r="F21" s="451"/>
      <c r="G21" s="451"/>
      <c r="H21" s="452"/>
      <c r="I21" s="453"/>
    </row>
    <row r="22" spans="1:9" ht="19.5" customHeight="1">
      <c r="A22" s="542">
        <v>22</v>
      </c>
      <c r="B22" s="199" t="s">
        <v>4345</v>
      </c>
      <c r="C22" s="207">
        <f t="shared" si="6"/>
        <v>0</v>
      </c>
      <c r="D22" s="450"/>
      <c r="E22" s="451"/>
      <c r="F22" s="451"/>
      <c r="G22" s="451"/>
      <c r="H22" s="452"/>
      <c r="I22" s="453"/>
    </row>
    <row r="23" spans="1:9" ht="19.5" customHeight="1">
      <c r="A23" s="542">
        <v>23</v>
      </c>
      <c r="B23" s="212" t="s">
        <v>4346</v>
      </c>
      <c r="C23" s="207">
        <f t="shared" ref="C23" si="7">SUM(D23:I23)</f>
        <v>0</v>
      </c>
      <c r="D23" s="450"/>
      <c r="E23" s="451"/>
      <c r="F23" s="451"/>
      <c r="G23" s="451"/>
      <c r="H23" s="452"/>
      <c r="I23" s="453"/>
    </row>
    <row r="24" spans="1:9" ht="19.5" customHeight="1">
      <c r="A24" s="542">
        <v>24</v>
      </c>
      <c r="B24" s="212" t="s">
        <v>4347</v>
      </c>
      <c r="C24" s="207">
        <f t="shared" ref="C24:C25" si="8">SUM(D24:I24)</f>
        <v>0</v>
      </c>
      <c r="D24" s="450"/>
      <c r="E24" s="451"/>
      <c r="F24" s="451"/>
      <c r="G24" s="451"/>
      <c r="H24" s="452"/>
      <c r="I24" s="453"/>
    </row>
    <row r="25" spans="1:9" ht="19.5" customHeight="1">
      <c r="A25" s="542">
        <v>25</v>
      </c>
      <c r="B25" s="213" t="s">
        <v>4348</v>
      </c>
      <c r="C25" s="194">
        <f t="shared" si="8"/>
        <v>0</v>
      </c>
      <c r="D25" s="444"/>
      <c r="E25" s="445"/>
      <c r="F25" s="445"/>
      <c r="G25" s="445"/>
      <c r="H25" s="417"/>
      <c r="I25" s="446"/>
    </row>
    <row r="26" spans="1:9" ht="19.5" customHeight="1">
      <c r="A26" s="542">
        <v>26</v>
      </c>
      <c r="B26" s="214" t="s">
        <v>4349</v>
      </c>
      <c r="C26" s="195">
        <f>+C27+C28</f>
        <v>0</v>
      </c>
      <c r="D26" s="196">
        <f>SUM(D27:D28)</f>
        <v>0</v>
      </c>
      <c r="E26" s="197">
        <f t="shared" ref="E26:I26" si="9">SUM(E27:E28)</f>
        <v>0</v>
      </c>
      <c r="F26" s="197">
        <f t="shared" si="9"/>
        <v>0</v>
      </c>
      <c r="G26" s="197">
        <f t="shared" si="9"/>
        <v>0</v>
      </c>
      <c r="H26" s="197">
        <f t="shared" si="9"/>
        <v>0</v>
      </c>
      <c r="I26" s="198">
        <f t="shared" si="9"/>
        <v>0</v>
      </c>
    </row>
    <row r="27" spans="1:9" ht="19.5" customHeight="1">
      <c r="A27" s="542">
        <v>27</v>
      </c>
      <c r="B27" s="215" t="s">
        <v>4350</v>
      </c>
      <c r="C27" s="207">
        <f t="shared" ref="C27:C28" si="10">SUM(D27:I27)</f>
        <v>0</v>
      </c>
      <c r="D27" s="450"/>
      <c r="E27" s="451"/>
      <c r="F27" s="451"/>
      <c r="G27" s="451"/>
      <c r="H27" s="452"/>
      <c r="I27" s="453"/>
    </row>
    <row r="28" spans="1:9" ht="19.5" customHeight="1" thickBot="1">
      <c r="A28" s="542">
        <v>28</v>
      </c>
      <c r="B28" s="216" t="s">
        <v>4351</v>
      </c>
      <c r="C28" s="217">
        <f t="shared" si="10"/>
        <v>0</v>
      </c>
      <c r="D28" s="454"/>
      <c r="E28" s="455"/>
      <c r="F28" s="455"/>
      <c r="G28" s="455"/>
      <c r="H28" s="456"/>
      <c r="I28" s="425"/>
    </row>
    <row r="29" spans="1:9" ht="26.25" customHeight="1" thickTop="1">
      <c r="A29" s="542">
        <v>29</v>
      </c>
      <c r="B29" s="218"/>
      <c r="C29" s="190"/>
    </row>
    <row r="30" spans="1:9" ht="26.25" customHeight="1">
      <c r="A30" s="542">
        <v>30</v>
      </c>
      <c r="B30" s="70" t="s">
        <v>4230</v>
      </c>
    </row>
    <row r="31" spans="1:9">
      <c r="A31" s="542">
        <v>31</v>
      </c>
      <c r="B31" s="635"/>
      <c r="C31" s="636"/>
      <c r="D31" s="636"/>
      <c r="E31" s="636"/>
      <c r="F31" s="636"/>
      <c r="G31" s="636"/>
      <c r="H31" s="636"/>
      <c r="I31" s="637"/>
    </row>
    <row r="32" spans="1:9">
      <c r="B32" s="638"/>
      <c r="C32" s="585"/>
      <c r="D32" s="585"/>
      <c r="E32" s="585"/>
      <c r="F32" s="585"/>
      <c r="G32" s="585"/>
      <c r="H32" s="585"/>
      <c r="I32" s="639"/>
    </row>
    <row r="33" spans="2:9">
      <c r="B33" s="638"/>
      <c r="C33" s="585"/>
      <c r="D33" s="585"/>
      <c r="E33" s="585"/>
      <c r="F33" s="585"/>
      <c r="G33" s="585"/>
      <c r="H33" s="585"/>
      <c r="I33" s="639"/>
    </row>
    <row r="34" spans="2:9">
      <c r="B34" s="638"/>
      <c r="C34" s="585"/>
      <c r="D34" s="585"/>
      <c r="E34" s="585"/>
      <c r="F34" s="585"/>
      <c r="G34" s="585"/>
      <c r="H34" s="585"/>
      <c r="I34" s="639"/>
    </row>
    <row r="35" spans="2:9">
      <c r="B35" s="640"/>
      <c r="C35" s="641"/>
      <c r="D35" s="641"/>
      <c r="E35" s="641"/>
      <c r="F35" s="641"/>
      <c r="G35" s="641"/>
      <c r="H35" s="641"/>
      <c r="I35" s="642"/>
    </row>
    <row r="38" spans="2:9" ht="15.75">
      <c r="B38" s="219"/>
      <c r="C38" s="84"/>
      <c r="D38" s="84"/>
    </row>
    <row r="39" spans="2:9">
      <c r="B39" s="220"/>
    </row>
    <row r="40" spans="2:9">
      <c r="B40" s="220"/>
    </row>
    <row r="41" spans="2:9">
      <c r="B41" s="220"/>
    </row>
  </sheetData>
  <sheetProtection algorithmName="SHA-512" hashValue="I5exOU3tHCcTDRNVpz44ooguvvcKWKK0UpCYUsyWCNNDbO6Irt6XfP/l0lA9cbDFOu8E9uil7+ymAL2CoVxqgw==" saltValue="58J+cyenrcb2hnjy9S495A==" spinCount="100000" sheet="1" objects="1" scenarios="1"/>
  <mergeCells count="1">
    <mergeCell ref="B31:I35"/>
  </mergeCells>
  <conditionalFormatting sqref="C11:C15">
    <cfRule type="cellIs" dxfId="46" priority="6" operator="equal">
      <formula>0</formula>
    </cfRule>
  </conditionalFormatting>
  <conditionalFormatting sqref="C21:C25">
    <cfRule type="cellIs" dxfId="45" priority="1" operator="equal">
      <formula>0</formula>
    </cfRule>
  </conditionalFormatting>
  <conditionalFormatting sqref="C5:I5 C6:C9 C10:I10 C16:I16 C17:C19 C27:C28">
    <cfRule type="cellIs" dxfId="44" priority="8" operator="equal">
      <formula>0</formula>
    </cfRule>
  </conditionalFormatting>
  <conditionalFormatting sqref="C20:I20">
    <cfRule type="cellIs" dxfId="43" priority="4" operator="equal">
      <formula>0</formula>
    </cfRule>
  </conditionalFormatting>
  <conditionalFormatting sqref="C26:I26">
    <cfRule type="cellIs" dxfId="42" priority="7" operator="equal">
      <formula>0</formula>
    </cfRule>
  </conditionalFormatting>
  <dataValidations count="2">
    <dataValidation type="whole" allowBlank="1" showInputMessage="1" showErrorMessage="1" error="Debe incluir valores mayores a 0." sqref="D5:I5 C27:C28 C21:C25 C11:C15 C17:C19 C5:C9" xr:uid="{00000000-0002-0000-0E00-000000000000}">
      <formula1>1</formula1>
      <formula2>10000</formula2>
    </dataValidation>
    <dataValidation type="whole" operator="greaterThanOrEqual" allowBlank="1" showInputMessage="1" showErrorMessage="1" error="Debe incluir valores ENTEROS." sqref="D21:I25 D27:I28 D11:I15 D17:I19 D6:I9" xr:uid="{00000000-0002-0000-0E00-000001000000}">
      <formula1>0</formula1>
    </dataValidation>
  </dataValidations>
  <printOptions horizontalCentered="1"/>
  <pageMargins left="0.19685039370078741" right="0.19685039370078741" top="0.59055118110236227" bottom="0.35433070866141736" header="0.31496062992125984" footer="0.19685039370078741"/>
  <pageSetup scale="82" orientation="landscape" r:id="rId1"/>
  <headerFooter>
    <oddFooter>&amp;R&amp;"Carlito,Negrita Cursiva"Académica Diurna&amp;"Carlito,Cursiva",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5E8D-DB2D-4CC1-8BD5-C039B7EB7644}">
  <sheetPr codeName="Hoja171">
    <pageSetUpPr fitToPage="1"/>
  </sheetPr>
  <dimension ref="A1:Z37"/>
  <sheetViews>
    <sheetView showGridLines="0" zoomScale="95" zoomScaleNormal="95" zoomScaleSheetLayoutView="100" workbookViewId="0"/>
  </sheetViews>
  <sheetFormatPr defaultColWidth="11.42578125" defaultRowHeight="15"/>
  <cols>
    <col min="1" max="1" width="6.42578125" style="542" customWidth="1"/>
    <col min="2" max="2" width="5.42578125" style="165" customWidth="1"/>
    <col min="3" max="3" width="82.85546875" style="144" customWidth="1"/>
    <col min="4" max="6" width="11.42578125" style="98" customWidth="1"/>
    <col min="7" max="7" width="11.7109375" style="7" customWidth="1"/>
    <col min="8" max="16384" width="11.42578125" style="7"/>
  </cols>
  <sheetData>
    <row r="1" spans="1:26" ht="19.5" customHeight="1">
      <c r="A1" s="542">
        <v>1</v>
      </c>
      <c r="B1" s="141" t="s">
        <v>4352</v>
      </c>
      <c r="C1" s="142"/>
      <c r="D1" s="142"/>
      <c r="F1" s="27" t="s">
        <v>4353</v>
      </c>
    </row>
    <row r="2" spans="1:26" ht="19.5" customHeight="1">
      <c r="A2" s="542">
        <v>2</v>
      </c>
      <c r="B2" s="141" t="s">
        <v>4354</v>
      </c>
      <c r="C2" s="143"/>
      <c r="D2" s="143"/>
      <c r="F2" s="27" t="s">
        <v>4355</v>
      </c>
      <c r="G2" s="178" t="s">
        <v>4353</v>
      </c>
    </row>
    <row r="3" spans="1:26" ht="18.75">
      <c r="A3" s="542">
        <v>3</v>
      </c>
      <c r="B3" s="141" t="s">
        <v>4356</v>
      </c>
      <c r="C3" s="161"/>
      <c r="D3" s="161"/>
      <c r="F3" s="27"/>
      <c r="G3" s="178" t="s">
        <v>4355</v>
      </c>
    </row>
    <row r="4" spans="1:26" ht="18.75">
      <c r="A4" s="542">
        <v>4</v>
      </c>
      <c r="B4" s="459" t="s">
        <v>4209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</row>
    <row r="5" spans="1:26" ht="11.25" customHeight="1">
      <c r="A5" s="542">
        <v>5</v>
      </c>
      <c r="B5" s="179"/>
      <c r="C5" s="161"/>
      <c r="D5" s="161"/>
      <c r="E5" s="180"/>
      <c r="F5" s="7"/>
      <c r="G5" s="27"/>
    </row>
    <row r="6" spans="1:26" ht="18" customHeight="1">
      <c r="A6" s="542">
        <v>6</v>
      </c>
      <c r="B6" s="177" t="s">
        <v>4357</v>
      </c>
      <c r="C6" s="544"/>
      <c r="D6" s="545"/>
      <c r="E6" s="545"/>
      <c r="F6" s="97"/>
      <c r="G6" s="9"/>
      <c r="H6" s="9"/>
    </row>
    <row r="7" spans="1:26" ht="34.9" customHeight="1">
      <c r="A7" s="542">
        <v>7</v>
      </c>
      <c r="B7" s="96" t="s">
        <v>4358</v>
      </c>
      <c r="C7" s="546" t="s">
        <v>4359</v>
      </c>
      <c r="D7" s="460"/>
      <c r="E7" s="97"/>
      <c r="F7" s="97"/>
      <c r="G7" s="9"/>
      <c r="H7" s="9"/>
    </row>
    <row r="8" spans="1:26" ht="18" customHeight="1">
      <c r="A8" s="542">
        <v>8</v>
      </c>
      <c r="B8" s="96" t="s">
        <v>4360</v>
      </c>
      <c r="C8" s="546" t="s">
        <v>4361</v>
      </c>
      <c r="D8" s="460"/>
      <c r="E8" s="97"/>
      <c r="F8" s="97"/>
      <c r="G8" s="9"/>
      <c r="H8" s="9"/>
    </row>
    <row r="9" spans="1:26" ht="18" customHeight="1">
      <c r="A9" s="542">
        <v>9</v>
      </c>
      <c r="B9" s="547" t="s">
        <v>4362</v>
      </c>
      <c r="C9" s="548" t="str">
        <f>IF(D8="Sí","Indique cuántas acciones -------&gt;","")</f>
        <v/>
      </c>
      <c r="D9" s="181"/>
      <c r="E9" s="549" t="str">
        <f>IF(AND(D8="Sí",D9&lt;=0),"Indique la cantidad de acciones","")</f>
        <v/>
      </c>
      <c r="F9" s="327"/>
      <c r="G9" s="97"/>
      <c r="H9" s="9"/>
    </row>
    <row r="10" spans="1:26" ht="18" customHeight="1">
      <c r="A10" s="542">
        <v>10</v>
      </c>
      <c r="B10" s="96" t="s">
        <v>4363</v>
      </c>
      <c r="C10" s="546" t="s">
        <v>4364</v>
      </c>
      <c r="D10" s="460"/>
      <c r="E10" s="550"/>
      <c r="F10" s="550"/>
      <c r="G10" s="9"/>
      <c r="H10" s="9"/>
    </row>
    <row r="11" spans="1:26" ht="18" customHeight="1">
      <c r="A11" s="542">
        <v>11</v>
      </c>
      <c r="B11" s="93" t="s">
        <v>4365</v>
      </c>
      <c r="C11" s="551"/>
      <c r="D11" s="552" t="str">
        <f>IF($D$10="Sí","Total","")</f>
        <v/>
      </c>
      <c r="E11" s="552" t="str">
        <f>IF($D$10="Sí","Hombres","")</f>
        <v/>
      </c>
      <c r="F11" s="552" t="str">
        <f>IF($D$10="Sí","Mujeres","")</f>
        <v/>
      </c>
      <c r="G11" s="9"/>
      <c r="H11" s="9"/>
    </row>
    <row r="12" spans="1:26" ht="18" customHeight="1">
      <c r="A12" s="542">
        <v>12</v>
      </c>
      <c r="B12" s="93" t="s">
        <v>4366</v>
      </c>
      <c r="C12" s="548" t="str">
        <f>IF(D10="Sí","Indique cuántos estudiantes participan en el Grupo de Convivencia --&gt;","")</f>
        <v/>
      </c>
      <c r="D12" s="553" t="str">
        <f>IFERROR(IF(D11="Total",E12+F12,"*"),"")</f>
        <v>*</v>
      </c>
      <c r="E12" s="181"/>
      <c r="F12" s="181"/>
      <c r="G12" s="643" t="str">
        <f>IF(AND(D10="Sí",D12&lt;=0),"Indique la cantidad de estudiantes","")</f>
        <v/>
      </c>
      <c r="H12" s="9"/>
    </row>
    <row r="13" spans="1:26" ht="34.9" customHeight="1">
      <c r="A13" s="542">
        <v>13</v>
      </c>
      <c r="B13" s="96" t="s">
        <v>4367</v>
      </c>
      <c r="C13" s="551" t="s">
        <v>4368</v>
      </c>
      <c r="D13" s="460"/>
      <c r="E13" s="550"/>
      <c r="F13" s="550"/>
      <c r="G13" s="643"/>
      <c r="H13" s="9"/>
    </row>
    <row r="14" spans="1:26" ht="18" customHeight="1">
      <c r="A14" s="542">
        <v>14</v>
      </c>
      <c r="B14" s="96" t="s">
        <v>4369</v>
      </c>
      <c r="C14" s="551" t="s">
        <v>4370</v>
      </c>
      <c r="D14" s="460"/>
      <c r="E14" s="554"/>
      <c r="F14" s="554"/>
      <c r="G14" s="9"/>
      <c r="H14" s="9"/>
    </row>
    <row r="15" spans="1:26" ht="18" customHeight="1">
      <c r="A15" s="542">
        <v>15</v>
      </c>
      <c r="B15" s="183"/>
      <c r="C15" s="544"/>
      <c r="D15" s="544"/>
      <c r="E15" s="544"/>
      <c r="F15" s="544"/>
      <c r="G15" s="9"/>
      <c r="H15" s="9"/>
    </row>
    <row r="16" spans="1:26" ht="18" customHeight="1">
      <c r="A16" s="542">
        <v>16</v>
      </c>
      <c r="B16" s="177" t="s">
        <v>4371</v>
      </c>
      <c r="C16" s="160"/>
      <c r="D16" s="555" t="s">
        <v>4211</v>
      </c>
      <c r="E16" s="555" t="s">
        <v>4350</v>
      </c>
      <c r="F16" s="555" t="s">
        <v>4351</v>
      </c>
      <c r="G16" s="9"/>
      <c r="H16" s="9"/>
    </row>
    <row r="17" spans="1:8" ht="18" customHeight="1">
      <c r="A17" s="542">
        <v>17</v>
      </c>
      <c r="B17" s="183" t="s">
        <v>4372</v>
      </c>
      <c r="C17" s="97" t="s">
        <v>4373</v>
      </c>
      <c r="D17" s="182">
        <f>E17+F17</f>
        <v>0</v>
      </c>
      <c r="E17" s="461"/>
      <c r="F17" s="461"/>
      <c r="G17" s="9"/>
      <c r="H17" s="9"/>
    </row>
    <row r="18" spans="1:8" ht="18" customHeight="1">
      <c r="A18" s="542">
        <v>18</v>
      </c>
      <c r="B18" s="183" t="s">
        <v>4374</v>
      </c>
      <c r="C18" s="97" t="s">
        <v>4375</v>
      </c>
      <c r="D18" s="182">
        <f t="shared" ref="D18:D20" si="0">E18+F18</f>
        <v>0</v>
      </c>
      <c r="E18" s="461"/>
      <c r="F18" s="461"/>
      <c r="G18" s="9"/>
      <c r="H18" s="9"/>
    </row>
    <row r="19" spans="1:8" ht="18" customHeight="1">
      <c r="A19" s="542">
        <v>19</v>
      </c>
      <c r="B19" s="183" t="s">
        <v>4376</v>
      </c>
      <c r="C19" s="97" t="s">
        <v>4377</v>
      </c>
      <c r="D19" s="182">
        <f t="shared" si="0"/>
        <v>0</v>
      </c>
      <c r="E19" s="461"/>
      <c r="F19" s="461"/>
      <c r="G19" s="9"/>
      <c r="H19" s="9"/>
    </row>
    <row r="20" spans="1:8" ht="18" customHeight="1">
      <c r="A20" s="542">
        <v>20</v>
      </c>
      <c r="B20" s="183" t="s">
        <v>4378</v>
      </c>
      <c r="C20" s="97" t="s">
        <v>4379</v>
      </c>
      <c r="D20" s="182">
        <f t="shared" si="0"/>
        <v>0</v>
      </c>
      <c r="E20" s="461"/>
      <c r="F20" s="461"/>
      <c r="G20" s="9"/>
      <c r="H20" s="9"/>
    </row>
    <row r="21" spans="1:8" ht="18" customHeight="1">
      <c r="A21" s="542">
        <v>21</v>
      </c>
      <c r="B21" s="183" t="s">
        <v>4380</v>
      </c>
      <c r="C21" s="97" t="s">
        <v>4381</v>
      </c>
      <c r="D21" s="461"/>
      <c r="E21" s="97"/>
      <c r="F21" s="97"/>
      <c r="G21" s="9"/>
      <c r="H21" s="9"/>
    </row>
    <row r="22" spans="1:8" ht="18" customHeight="1">
      <c r="A22" s="542">
        <v>22</v>
      </c>
      <c r="B22" s="183" t="s">
        <v>4382</v>
      </c>
      <c r="C22" s="97" t="s">
        <v>4383</v>
      </c>
      <c r="D22" s="461"/>
      <c r="E22" s="97"/>
      <c r="F22" s="97"/>
      <c r="G22" s="9"/>
      <c r="H22" s="9"/>
    </row>
    <row r="23" spans="1:8" ht="18" customHeight="1">
      <c r="A23" s="542">
        <v>23</v>
      </c>
      <c r="B23" s="183" t="s">
        <v>4384</v>
      </c>
      <c r="C23" s="97" t="s">
        <v>4385</v>
      </c>
      <c r="D23" s="461"/>
      <c r="E23" s="97"/>
      <c r="F23" s="97"/>
      <c r="G23" s="9"/>
      <c r="H23" s="9"/>
    </row>
    <row r="24" spans="1:8" ht="18" customHeight="1">
      <c r="A24" s="542">
        <v>24</v>
      </c>
      <c r="B24" s="183" t="s">
        <v>4386</v>
      </c>
      <c r="C24" s="97" t="s">
        <v>4387</v>
      </c>
      <c r="D24" s="461"/>
      <c r="E24" s="97"/>
      <c r="F24" s="97"/>
      <c r="G24" s="9"/>
      <c r="H24" s="9"/>
    </row>
    <row r="25" spans="1:8" ht="18" customHeight="1">
      <c r="A25" s="542">
        <v>25</v>
      </c>
      <c r="B25" s="183" t="s">
        <v>4388</v>
      </c>
      <c r="C25" s="97" t="s">
        <v>4389</v>
      </c>
      <c r="D25" s="461"/>
      <c r="E25" s="97"/>
      <c r="F25" s="97"/>
      <c r="G25" s="9"/>
      <c r="H25" s="9"/>
    </row>
    <row r="26" spans="1:8" ht="18" customHeight="1">
      <c r="A26" s="542">
        <v>26</v>
      </c>
      <c r="B26" s="183"/>
      <c r="C26" s="160"/>
      <c r="D26" s="97"/>
      <c r="E26" s="97"/>
      <c r="F26" s="97"/>
      <c r="G26" s="9"/>
      <c r="H26" s="9"/>
    </row>
    <row r="27" spans="1:8" ht="18" customHeight="1">
      <c r="A27" s="542">
        <v>27</v>
      </c>
      <c r="B27" s="177" t="s">
        <v>4390</v>
      </c>
      <c r="C27" s="160"/>
      <c r="D27" s="97"/>
      <c r="E27" s="97"/>
      <c r="F27" s="97"/>
      <c r="G27" s="9"/>
      <c r="H27" s="9"/>
    </row>
    <row r="28" spans="1:8" ht="18" customHeight="1">
      <c r="A28" s="542">
        <v>28</v>
      </c>
      <c r="B28" s="183" t="s">
        <v>4391</v>
      </c>
      <c r="C28" s="97" t="s">
        <v>4392</v>
      </c>
      <c r="D28" s="555" t="s">
        <v>4211</v>
      </c>
      <c r="E28" s="555" t="s">
        <v>4350</v>
      </c>
      <c r="F28" s="555" t="s">
        <v>4351</v>
      </c>
      <c r="G28" s="9"/>
      <c r="H28" s="9"/>
    </row>
    <row r="29" spans="1:8" ht="18" customHeight="1">
      <c r="A29" s="542">
        <v>29</v>
      </c>
      <c r="B29" s="540" t="s">
        <v>4393</v>
      </c>
      <c r="C29" s="556" t="s">
        <v>4211</v>
      </c>
      <c r="D29" s="182">
        <f>E29+F29</f>
        <v>0</v>
      </c>
      <c r="E29" s="182">
        <f>+E30+E31</f>
        <v>0</v>
      </c>
      <c r="F29" s="182">
        <f>+F30+F31</f>
        <v>0</v>
      </c>
      <c r="G29" s="9"/>
      <c r="H29" s="9"/>
    </row>
    <row r="30" spans="1:8" ht="18" customHeight="1">
      <c r="A30" s="542">
        <v>30</v>
      </c>
      <c r="B30" s="540" t="s">
        <v>4394</v>
      </c>
      <c r="C30" s="556" t="s">
        <v>4395</v>
      </c>
      <c r="D30" s="182">
        <f>+E30+F30</f>
        <v>0</v>
      </c>
      <c r="E30" s="461"/>
      <c r="F30" s="461"/>
      <c r="G30" s="9"/>
      <c r="H30" s="9"/>
    </row>
    <row r="31" spans="1:8" ht="18" customHeight="1">
      <c r="A31" s="542">
        <v>31</v>
      </c>
      <c r="B31" s="540" t="s">
        <v>4396</v>
      </c>
      <c r="C31" s="556" t="s">
        <v>4397</v>
      </c>
      <c r="D31" s="182">
        <f>+E31+F31</f>
        <v>0</v>
      </c>
      <c r="E31" s="461"/>
      <c r="F31" s="461"/>
      <c r="G31" s="9"/>
      <c r="H31" s="9"/>
    </row>
    <row r="32" spans="1:8" ht="4.5" customHeight="1">
      <c r="A32" s="542">
        <v>32</v>
      </c>
      <c r="B32" s="183"/>
      <c r="C32" s="160"/>
      <c r="D32" s="97"/>
      <c r="E32" s="97"/>
      <c r="F32" s="97"/>
    </row>
    <row r="33" spans="1:6">
      <c r="A33" s="542">
        <v>33</v>
      </c>
      <c r="B33" s="177" t="s">
        <v>4230</v>
      </c>
      <c r="C33" s="160"/>
      <c r="D33" s="97"/>
      <c r="E33" s="97"/>
      <c r="F33" s="97"/>
    </row>
    <row r="34" spans="1:6" ht="21" customHeight="1">
      <c r="A34" s="542">
        <v>34</v>
      </c>
      <c r="B34" s="581"/>
      <c r="C34" s="582"/>
      <c r="D34" s="582"/>
      <c r="E34" s="582"/>
      <c r="F34" s="583"/>
    </row>
    <row r="35" spans="1:6" ht="21" customHeight="1">
      <c r="B35" s="584"/>
      <c r="C35" s="585"/>
      <c r="D35" s="585"/>
      <c r="E35" s="585"/>
      <c r="F35" s="586"/>
    </row>
    <row r="36" spans="1:6" ht="21" customHeight="1">
      <c r="B36" s="584"/>
      <c r="C36" s="585"/>
      <c r="D36" s="585"/>
      <c r="E36" s="585"/>
      <c r="F36" s="586"/>
    </row>
    <row r="37" spans="1:6" ht="21" customHeight="1">
      <c r="B37" s="587"/>
      <c r="C37" s="588"/>
      <c r="D37" s="588"/>
      <c r="E37" s="588"/>
      <c r="F37" s="589"/>
    </row>
  </sheetData>
  <sheetProtection algorithmName="SHA-512" hashValue="7RY64qDJZ2oUvMDueYLZajQfReXFXlN70XfzyPKV2hEuCT4T/dLKEjoddF+OTrDASsMwHhVBgcmudB4GRogTyQ==" saltValue="jse1qvXz43IxIVlGAlDfoA==" spinCount="100000" sheet="1" objects="1" scenarios="1"/>
  <mergeCells count="2">
    <mergeCell ref="G12:G13"/>
    <mergeCell ref="B34:F37"/>
  </mergeCells>
  <conditionalFormatting sqref="D9">
    <cfRule type="expression" dxfId="41" priority="8">
      <formula>$D$8="Sí"</formula>
    </cfRule>
  </conditionalFormatting>
  <conditionalFormatting sqref="D12">
    <cfRule type="cellIs" dxfId="40" priority="1" operator="equal">
      <formula>"*"</formula>
    </cfRule>
    <cfRule type="cellIs" dxfId="39" priority="2" operator="greaterThan">
      <formula>0</formula>
    </cfRule>
    <cfRule type="cellIs" dxfId="38" priority="3" operator="equal">
      <formula>0</formula>
    </cfRule>
  </conditionalFormatting>
  <conditionalFormatting sqref="D17:D20">
    <cfRule type="cellIs" dxfId="37" priority="6" operator="equal">
      <formula>0</formula>
    </cfRule>
  </conditionalFormatting>
  <conditionalFormatting sqref="D29:D31">
    <cfRule type="cellIs" dxfId="36" priority="5" operator="equal">
      <formula>0</formula>
    </cfRule>
  </conditionalFormatting>
  <conditionalFormatting sqref="E12:F12">
    <cfRule type="expression" dxfId="35" priority="7">
      <formula>$E$11="Hombres"</formula>
    </cfRule>
  </conditionalFormatting>
  <conditionalFormatting sqref="E29:F29">
    <cfRule type="cellIs" dxfId="34" priority="4" operator="equal">
      <formula>0</formula>
    </cfRule>
  </conditionalFormatting>
  <dataValidations count="1">
    <dataValidation type="list" allowBlank="1" showInputMessage="1" showErrorMessage="1" sqref="D10 D7:D8 D13:D14" xr:uid="{13EC93A0-94F2-45CD-A948-E834D1DC0503}">
      <formula1>sino</formula1>
    </dataValidation>
  </dataValidations>
  <printOptions horizontalCentered="1"/>
  <pageMargins left="0.19685039370078741" right="0.19685039370078741" top="0.59055118110236227" bottom="0.35433070866141736" header="0.31496062992125984" footer="0.19685039370078741"/>
  <pageSetup scale="81" orientation="landscape" r:id="rId1"/>
  <headerFooter>
    <oddFooter>&amp;R&amp;"Carlito,Negrita Cursiva"Académica Diurna&amp;"Carlito,Cursiva",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EA8B-89F6-40AC-A1E5-4E2BC3D14326}">
  <sheetPr codeName="Hoja141">
    <pageSetUpPr fitToPage="1"/>
  </sheetPr>
  <dimension ref="A1:Z49"/>
  <sheetViews>
    <sheetView showGridLines="0" zoomScale="95" zoomScaleNormal="95" workbookViewId="0"/>
  </sheetViews>
  <sheetFormatPr defaultColWidth="11.42578125" defaultRowHeight="15"/>
  <cols>
    <col min="1" max="1" width="4.42578125" style="27" customWidth="1"/>
    <col min="2" max="2" width="5.42578125" style="165" customWidth="1"/>
    <col min="3" max="3" width="6.7109375" style="144" customWidth="1"/>
    <col min="4" max="4" width="65.7109375" style="144" customWidth="1"/>
    <col min="5" max="8" width="11.42578125" style="98" customWidth="1"/>
    <col min="9" max="9" width="6.7109375" style="7" customWidth="1"/>
    <col min="10" max="10" width="6" style="7" customWidth="1"/>
    <col min="11" max="16384" width="11.42578125" style="7"/>
  </cols>
  <sheetData>
    <row r="1" spans="1:26" ht="19.5" customHeight="1">
      <c r="A1" s="27">
        <v>1</v>
      </c>
      <c r="B1" s="141" t="s">
        <v>4398</v>
      </c>
      <c r="C1" s="142"/>
      <c r="D1" s="142"/>
    </row>
    <row r="2" spans="1:26" ht="19.5" customHeight="1">
      <c r="A2" s="27">
        <v>2</v>
      </c>
      <c r="B2" s="141" t="s">
        <v>4399</v>
      </c>
      <c r="C2" s="143"/>
      <c r="D2" s="143"/>
      <c r="H2" s="7"/>
    </row>
    <row r="3" spans="1:26" ht="18.75">
      <c r="A3" s="27">
        <v>3</v>
      </c>
      <c r="B3" s="141" t="s">
        <v>4356</v>
      </c>
      <c r="C3" s="161"/>
      <c r="D3" s="161"/>
      <c r="H3" s="7"/>
    </row>
    <row r="4" spans="1:26" ht="18.75">
      <c r="A4" s="27">
        <v>4</v>
      </c>
      <c r="B4" s="459" t="s">
        <v>4209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</row>
    <row r="5" spans="1:26" ht="6.75" customHeight="1">
      <c r="A5" s="27">
        <v>5</v>
      </c>
      <c r="B5" s="162"/>
      <c r="C5" s="163"/>
      <c r="D5" s="161"/>
      <c r="E5" s="161"/>
      <c r="F5" s="161"/>
    </row>
    <row r="6" spans="1:26" ht="29.45" customHeight="1">
      <c r="A6" s="27">
        <v>6</v>
      </c>
      <c r="B6" s="164" t="s">
        <v>4400</v>
      </c>
      <c r="C6" s="649" t="s">
        <v>4401</v>
      </c>
      <c r="D6" s="649"/>
      <c r="E6" s="460"/>
      <c r="F6" s="163"/>
      <c r="G6" s="163"/>
      <c r="I6" s="163"/>
    </row>
    <row r="7" spans="1:26" ht="15" customHeight="1">
      <c r="A7" s="27">
        <v>7</v>
      </c>
      <c r="C7" s="165"/>
      <c r="D7" s="166"/>
      <c r="E7" s="163"/>
      <c r="F7" s="163"/>
      <c r="G7" s="163"/>
      <c r="H7" s="163"/>
      <c r="I7" s="163"/>
    </row>
    <row r="8" spans="1:26" ht="36.75" customHeight="1" thickBot="1">
      <c r="A8" s="27">
        <v>8</v>
      </c>
      <c r="B8" s="164" t="s">
        <v>4402</v>
      </c>
      <c r="C8" s="650" t="s">
        <v>4403</v>
      </c>
      <c r="D8" s="650"/>
      <c r="E8" s="650"/>
      <c r="F8" s="650"/>
      <c r="G8" s="650"/>
      <c r="H8" s="167"/>
    </row>
    <row r="9" spans="1:26" ht="31.5" customHeight="1" thickTop="1">
      <c r="A9" s="27">
        <v>9</v>
      </c>
      <c r="C9" s="651" t="s">
        <v>4404</v>
      </c>
      <c r="D9" s="651"/>
      <c r="E9" s="653" t="s">
        <v>4405</v>
      </c>
      <c r="F9" s="655" t="s">
        <v>4406</v>
      </c>
      <c r="G9" s="656"/>
      <c r="H9" s="656"/>
    </row>
    <row r="10" spans="1:26" ht="19.5" customHeight="1" thickBot="1">
      <c r="A10" s="27">
        <v>10</v>
      </c>
      <c r="C10" s="652"/>
      <c r="D10" s="652"/>
      <c r="E10" s="654"/>
      <c r="F10" s="168" t="s">
        <v>4211</v>
      </c>
      <c r="G10" s="169" t="s">
        <v>4350</v>
      </c>
      <c r="H10" s="170" t="s">
        <v>4351</v>
      </c>
    </row>
    <row r="11" spans="1:26" ht="19.5" customHeight="1" thickTop="1">
      <c r="A11" s="27">
        <v>11</v>
      </c>
      <c r="C11" s="648" t="s">
        <v>4407</v>
      </c>
      <c r="D11" s="648"/>
      <c r="E11" s="462"/>
      <c r="F11" s="171">
        <f t="shared" ref="F11:F25" si="0">+G11+H11</f>
        <v>0</v>
      </c>
      <c r="G11" s="463"/>
      <c r="H11" s="464"/>
      <c r="I11" s="172" t="str">
        <f>IF(AND(E11&gt;0,F11=0),"***",IF(AND(F11&gt;0,E11=0),"xxx",""))</f>
        <v/>
      </c>
      <c r="J11" s="172" t="str">
        <f>IF(E11&gt;F11,"###","")</f>
        <v/>
      </c>
    </row>
    <row r="12" spans="1:26" ht="19.5" customHeight="1">
      <c r="A12" s="27">
        <v>12</v>
      </c>
      <c r="C12" s="648" t="s">
        <v>4408</v>
      </c>
      <c r="D12" s="648"/>
      <c r="E12" s="462"/>
      <c r="F12" s="171">
        <f t="shared" si="0"/>
        <v>0</v>
      </c>
      <c r="G12" s="463"/>
      <c r="H12" s="464"/>
      <c r="I12" s="172" t="str">
        <f t="shared" ref="I12:I25" si="1">IF(AND(E12&gt;0,F12=0),"***",IF(AND(F12&gt;0,E12=0),"xxx",""))</f>
        <v/>
      </c>
      <c r="J12" s="172" t="str">
        <f t="shared" ref="J12:J25" si="2">IF(E12&gt;F12,"###","")</f>
        <v/>
      </c>
    </row>
    <row r="13" spans="1:26" ht="19.5" customHeight="1">
      <c r="A13" s="27">
        <v>13</v>
      </c>
      <c r="C13" s="644" t="s">
        <v>4409</v>
      </c>
      <c r="D13" s="644"/>
      <c r="E13" s="462"/>
      <c r="F13" s="171">
        <f t="shared" si="0"/>
        <v>0</v>
      </c>
      <c r="G13" s="465"/>
      <c r="H13" s="466"/>
      <c r="I13" s="172" t="str">
        <f t="shared" si="1"/>
        <v/>
      </c>
      <c r="J13" s="172" t="str">
        <f t="shared" si="2"/>
        <v/>
      </c>
    </row>
    <row r="14" spans="1:26" ht="19.5" customHeight="1">
      <c r="A14" s="27">
        <v>14</v>
      </c>
      <c r="C14" s="644" t="s">
        <v>4410</v>
      </c>
      <c r="D14" s="644"/>
      <c r="E14" s="462"/>
      <c r="F14" s="171">
        <f t="shared" si="0"/>
        <v>0</v>
      </c>
      <c r="G14" s="465"/>
      <c r="H14" s="466"/>
      <c r="I14" s="172" t="str">
        <f t="shared" si="1"/>
        <v/>
      </c>
      <c r="J14" s="172" t="str">
        <f t="shared" si="2"/>
        <v/>
      </c>
    </row>
    <row r="15" spans="1:26" ht="19.5" customHeight="1">
      <c r="A15" s="27">
        <v>15</v>
      </c>
      <c r="C15" s="644" t="s">
        <v>4411</v>
      </c>
      <c r="D15" s="644"/>
      <c r="E15" s="462"/>
      <c r="F15" s="171">
        <f t="shared" si="0"/>
        <v>0</v>
      </c>
      <c r="G15" s="465"/>
      <c r="H15" s="466"/>
      <c r="I15" s="172" t="str">
        <f t="shared" si="1"/>
        <v/>
      </c>
      <c r="J15" s="172" t="str">
        <f t="shared" si="2"/>
        <v/>
      </c>
    </row>
    <row r="16" spans="1:26" ht="19.5" customHeight="1">
      <c r="A16" s="27">
        <v>16</v>
      </c>
      <c r="C16" s="644" t="s">
        <v>4412</v>
      </c>
      <c r="D16" s="644"/>
      <c r="E16" s="462"/>
      <c r="F16" s="171">
        <f t="shared" si="0"/>
        <v>0</v>
      </c>
      <c r="G16" s="465"/>
      <c r="H16" s="466"/>
      <c r="I16" s="172" t="str">
        <f t="shared" si="1"/>
        <v/>
      </c>
      <c r="J16" s="172" t="str">
        <f t="shared" si="2"/>
        <v/>
      </c>
    </row>
    <row r="17" spans="1:10" ht="19.5" customHeight="1">
      <c r="A17" s="27">
        <v>17</v>
      </c>
      <c r="C17" s="644" t="s">
        <v>4413</v>
      </c>
      <c r="D17" s="644"/>
      <c r="E17" s="462"/>
      <c r="F17" s="171">
        <f t="shared" si="0"/>
        <v>0</v>
      </c>
      <c r="G17" s="465"/>
      <c r="H17" s="466"/>
      <c r="I17" s="172" t="str">
        <f t="shared" si="1"/>
        <v/>
      </c>
      <c r="J17" s="172" t="str">
        <f t="shared" si="2"/>
        <v/>
      </c>
    </row>
    <row r="18" spans="1:10" ht="19.5" customHeight="1">
      <c r="A18" s="27">
        <v>18</v>
      </c>
      <c r="C18" s="644" t="s">
        <v>4414</v>
      </c>
      <c r="D18" s="644"/>
      <c r="E18" s="462"/>
      <c r="F18" s="171">
        <f t="shared" si="0"/>
        <v>0</v>
      </c>
      <c r="G18" s="465"/>
      <c r="H18" s="466"/>
      <c r="I18" s="172" t="str">
        <f t="shared" si="1"/>
        <v/>
      </c>
      <c r="J18" s="172" t="str">
        <f t="shared" si="2"/>
        <v/>
      </c>
    </row>
    <row r="19" spans="1:10" ht="19.5" customHeight="1">
      <c r="A19" s="27">
        <v>19</v>
      </c>
      <c r="C19" s="644" t="s">
        <v>4415</v>
      </c>
      <c r="D19" s="644"/>
      <c r="E19" s="462"/>
      <c r="F19" s="171">
        <f t="shared" si="0"/>
        <v>0</v>
      </c>
      <c r="G19" s="465"/>
      <c r="H19" s="466"/>
      <c r="I19" s="172" t="str">
        <f t="shared" si="1"/>
        <v/>
      </c>
      <c r="J19" s="172" t="str">
        <f t="shared" si="2"/>
        <v/>
      </c>
    </row>
    <row r="20" spans="1:10" ht="19.5" customHeight="1">
      <c r="A20" s="27">
        <v>20</v>
      </c>
      <c r="C20" s="644" t="s">
        <v>4416</v>
      </c>
      <c r="D20" s="644"/>
      <c r="E20" s="462"/>
      <c r="F20" s="171">
        <f t="shared" si="0"/>
        <v>0</v>
      </c>
      <c r="G20" s="465"/>
      <c r="H20" s="466"/>
      <c r="I20" s="172" t="str">
        <f t="shared" si="1"/>
        <v/>
      </c>
      <c r="J20" s="172" t="str">
        <f t="shared" si="2"/>
        <v/>
      </c>
    </row>
    <row r="21" spans="1:10" ht="19.5" customHeight="1">
      <c r="A21" s="27">
        <v>21</v>
      </c>
      <c r="C21" s="644" t="s">
        <v>4417</v>
      </c>
      <c r="D21" s="644"/>
      <c r="E21" s="462"/>
      <c r="F21" s="171">
        <f t="shared" si="0"/>
        <v>0</v>
      </c>
      <c r="G21" s="465"/>
      <c r="H21" s="466"/>
      <c r="I21" s="172" t="str">
        <f t="shared" si="1"/>
        <v/>
      </c>
      <c r="J21" s="172" t="str">
        <f t="shared" si="2"/>
        <v/>
      </c>
    </row>
    <row r="22" spans="1:10" ht="19.5" customHeight="1">
      <c r="A22" s="27">
        <v>22</v>
      </c>
      <c r="C22" s="644" t="s">
        <v>4418</v>
      </c>
      <c r="D22" s="644"/>
      <c r="E22" s="462"/>
      <c r="F22" s="171">
        <f t="shared" si="0"/>
        <v>0</v>
      </c>
      <c r="G22" s="465"/>
      <c r="H22" s="466"/>
      <c r="I22" s="172" t="str">
        <f t="shared" si="1"/>
        <v/>
      </c>
      <c r="J22" s="172" t="str">
        <f t="shared" si="2"/>
        <v/>
      </c>
    </row>
    <row r="23" spans="1:10" ht="19.5" customHeight="1">
      <c r="A23" s="27">
        <v>23</v>
      </c>
      <c r="C23" s="644" t="s">
        <v>4419</v>
      </c>
      <c r="D23" s="644"/>
      <c r="E23" s="462"/>
      <c r="F23" s="171">
        <f t="shared" si="0"/>
        <v>0</v>
      </c>
      <c r="G23" s="465"/>
      <c r="H23" s="466"/>
      <c r="I23" s="172" t="str">
        <f t="shared" si="1"/>
        <v/>
      </c>
      <c r="J23" s="172" t="str">
        <f t="shared" si="2"/>
        <v/>
      </c>
    </row>
    <row r="24" spans="1:10" ht="19.5" customHeight="1">
      <c r="A24" s="27">
        <v>24</v>
      </c>
      <c r="C24" s="644" t="s">
        <v>4420</v>
      </c>
      <c r="D24" s="644"/>
      <c r="E24" s="462"/>
      <c r="F24" s="171">
        <f t="shared" si="0"/>
        <v>0</v>
      </c>
      <c r="G24" s="465"/>
      <c r="H24" s="466"/>
      <c r="I24" s="172" t="str">
        <f t="shared" si="1"/>
        <v/>
      </c>
      <c r="J24" s="172" t="str">
        <f t="shared" si="2"/>
        <v/>
      </c>
    </row>
    <row r="25" spans="1:10" ht="19.5" customHeight="1" thickBot="1">
      <c r="A25" s="27">
        <v>25</v>
      </c>
      <c r="C25" s="645" t="s">
        <v>4421</v>
      </c>
      <c r="D25" s="645"/>
      <c r="E25" s="469"/>
      <c r="F25" s="173">
        <f t="shared" si="0"/>
        <v>0</v>
      </c>
      <c r="G25" s="467"/>
      <c r="H25" s="468"/>
      <c r="I25" s="172" t="str">
        <f t="shared" si="1"/>
        <v/>
      </c>
      <c r="J25" s="172" t="str">
        <f t="shared" si="2"/>
        <v/>
      </c>
    </row>
    <row r="26" spans="1:10" ht="15.75" thickTop="1">
      <c r="A26" s="27">
        <v>26</v>
      </c>
      <c r="C26" s="174" t="s">
        <v>4422</v>
      </c>
      <c r="D26" s="175"/>
      <c r="E26" s="175"/>
      <c r="F26" s="175"/>
      <c r="G26" s="175"/>
      <c r="H26" s="175"/>
      <c r="I26" s="172"/>
    </row>
    <row r="27" spans="1:10">
      <c r="A27" s="27">
        <v>27</v>
      </c>
      <c r="C27" s="646" t="s">
        <v>4423</v>
      </c>
      <c r="D27" s="646"/>
      <c r="E27" s="646"/>
      <c r="F27" s="646"/>
      <c r="G27" s="646"/>
      <c r="H27" s="646"/>
      <c r="I27" s="172"/>
    </row>
    <row r="28" spans="1:10">
      <c r="A28" s="27">
        <v>28</v>
      </c>
      <c r="C28" s="646"/>
      <c r="D28" s="646"/>
      <c r="E28" s="646"/>
      <c r="F28" s="646"/>
      <c r="G28" s="646"/>
      <c r="H28" s="646"/>
      <c r="I28" s="172"/>
    </row>
    <row r="29" spans="1:10" ht="15" customHeight="1">
      <c r="A29" s="27">
        <v>29</v>
      </c>
      <c r="C29" s="176"/>
      <c r="D29" s="647" t="str">
        <f>IF(OR(I11="***",I12="***",I13="***",I14="***",I15="***",I16="***",I17="***",I18="***",I19="***",I20="***",I21="***",I22="***",I23="***",I24="***",I25="***"),"*** = Indique la cantidad de estudiantes involucrados","")</f>
        <v/>
      </c>
      <c r="E29" s="647"/>
      <c r="F29" s="647"/>
      <c r="G29" s="647"/>
      <c r="H29" s="647"/>
      <c r="I29" s="172"/>
    </row>
    <row r="30" spans="1:10" ht="15" customHeight="1">
      <c r="A30" s="27">
        <v>30</v>
      </c>
      <c r="C30" s="176"/>
      <c r="D30" s="647" t="str">
        <f>IF(OR(I11="xxx",I12="xxx",I13="xxx",I14="xxx",I15="xxx",I16="xxx",I17="xxx",I18="xxx",I19="xxx",I20="xxx",I21="xxx",I22="xxx",I23="xxx",I24="xxx",I25="xxx"),"xxx = Indique la cantidad de casos","")</f>
        <v/>
      </c>
      <c r="E30" s="647"/>
      <c r="F30" s="647"/>
      <c r="G30" s="647"/>
      <c r="H30" s="647"/>
      <c r="I30" s="172"/>
    </row>
    <row r="31" spans="1:10" ht="15" customHeight="1">
      <c r="A31" s="27">
        <v>31</v>
      </c>
      <c r="C31" s="176"/>
      <c r="D31" s="647" t="str">
        <f>IF(OR(J11="###",J12="###",J13="###",J14="###",J15="###",J16="###",J17="###",J18="###",J19="###",J20="###",J21="###",J22="###",J23="###",J24="###",J25="###"),"### = La cantidad de casos no puede ser mayor al total de estudiantes involucrados","")</f>
        <v/>
      </c>
      <c r="E31" s="647"/>
      <c r="F31" s="647"/>
      <c r="G31" s="647"/>
      <c r="H31" s="647"/>
      <c r="I31" s="172"/>
    </row>
    <row r="32" spans="1:10">
      <c r="A32" s="27">
        <v>32</v>
      </c>
      <c r="B32" s="177" t="s">
        <v>4230</v>
      </c>
      <c r="C32" s="160"/>
      <c r="D32" s="160"/>
      <c r="E32" s="97"/>
      <c r="F32" s="97"/>
      <c r="G32" s="160"/>
      <c r="H32" s="160"/>
      <c r="I32" s="172"/>
    </row>
    <row r="33" spans="1:8" ht="21" customHeight="1">
      <c r="A33" s="27">
        <v>33</v>
      </c>
      <c r="B33" s="618"/>
      <c r="C33" s="619"/>
      <c r="D33" s="619"/>
      <c r="E33" s="619"/>
      <c r="F33" s="619"/>
      <c r="G33" s="619"/>
      <c r="H33" s="620"/>
    </row>
    <row r="34" spans="1:8" ht="21" customHeight="1">
      <c r="B34" s="621"/>
      <c r="C34" s="622"/>
      <c r="D34" s="622"/>
      <c r="E34" s="622"/>
      <c r="F34" s="622"/>
      <c r="G34" s="622"/>
      <c r="H34" s="623"/>
    </row>
    <row r="35" spans="1:8">
      <c r="B35" s="621"/>
      <c r="C35" s="622"/>
      <c r="D35" s="622"/>
      <c r="E35" s="622"/>
      <c r="F35" s="622"/>
      <c r="G35" s="622"/>
      <c r="H35" s="623"/>
    </row>
    <row r="36" spans="1:8">
      <c r="B36" s="621"/>
      <c r="C36" s="622"/>
      <c r="D36" s="622"/>
      <c r="E36" s="622"/>
      <c r="F36" s="622"/>
      <c r="G36" s="622"/>
      <c r="H36" s="623"/>
    </row>
    <row r="37" spans="1:8">
      <c r="B37" s="624"/>
      <c r="C37" s="625"/>
      <c r="D37" s="625"/>
      <c r="E37" s="625"/>
      <c r="F37" s="625"/>
      <c r="G37" s="625"/>
      <c r="H37" s="626"/>
    </row>
    <row r="38" spans="1:8">
      <c r="B38" s="7"/>
      <c r="C38" s="7"/>
      <c r="D38" s="7"/>
      <c r="E38" s="7"/>
      <c r="F38" s="7"/>
      <c r="G38" s="7"/>
      <c r="H38" s="7"/>
    </row>
    <row r="39" spans="1:8">
      <c r="B39" s="7"/>
      <c r="C39" s="7"/>
      <c r="D39" s="7"/>
      <c r="E39" s="7"/>
      <c r="F39" s="7"/>
      <c r="G39" s="7"/>
      <c r="H39" s="7"/>
    </row>
    <row r="40" spans="1:8">
      <c r="B40" s="7"/>
      <c r="C40" s="7"/>
      <c r="D40" s="7"/>
      <c r="E40" s="7"/>
      <c r="F40" s="7"/>
      <c r="G40" s="7"/>
      <c r="H40" s="7"/>
    </row>
    <row r="41" spans="1:8">
      <c r="B41" s="7"/>
      <c r="C41" s="7"/>
      <c r="D41" s="7"/>
      <c r="E41" s="7"/>
      <c r="F41" s="7"/>
      <c r="G41" s="7"/>
      <c r="H41" s="7"/>
    </row>
    <row r="42" spans="1:8">
      <c r="B42" s="7"/>
      <c r="C42" s="7"/>
      <c r="D42" s="7"/>
      <c r="E42" s="7"/>
      <c r="F42" s="7"/>
      <c r="G42" s="7"/>
      <c r="H42" s="7"/>
    </row>
    <row r="43" spans="1:8">
      <c r="B43" s="7"/>
      <c r="C43" s="7"/>
      <c r="D43" s="7"/>
      <c r="E43" s="7"/>
      <c r="F43" s="7"/>
      <c r="G43" s="7"/>
      <c r="H43" s="7"/>
    </row>
    <row r="44" spans="1:8">
      <c r="B44" s="7"/>
      <c r="C44" s="7"/>
      <c r="D44" s="7"/>
      <c r="E44" s="7"/>
      <c r="F44" s="7"/>
      <c r="G44" s="7"/>
      <c r="H44" s="7"/>
    </row>
    <row r="45" spans="1:8">
      <c r="B45" s="7"/>
      <c r="C45" s="7"/>
      <c r="D45" s="7"/>
      <c r="E45" s="7"/>
      <c r="F45" s="7"/>
      <c r="G45" s="7"/>
      <c r="H45" s="7"/>
    </row>
    <row r="46" spans="1:8">
      <c r="B46" s="7"/>
      <c r="C46" s="7"/>
      <c r="D46" s="7"/>
      <c r="E46" s="7"/>
      <c r="F46" s="7"/>
      <c r="G46" s="7"/>
      <c r="H46" s="7"/>
    </row>
    <row r="47" spans="1:8">
      <c r="B47" s="7"/>
      <c r="C47" s="7"/>
      <c r="D47" s="7"/>
      <c r="E47" s="7"/>
      <c r="F47" s="7"/>
      <c r="G47" s="7"/>
      <c r="H47" s="7"/>
    </row>
    <row r="48" spans="1:8">
      <c r="B48" s="7"/>
      <c r="C48" s="7"/>
      <c r="D48" s="7"/>
      <c r="E48" s="7"/>
      <c r="F48" s="7"/>
      <c r="G48" s="7"/>
      <c r="H48" s="7"/>
    </row>
    <row r="49" spans="2:8">
      <c r="B49" s="7"/>
      <c r="C49" s="7"/>
      <c r="D49" s="7"/>
      <c r="E49" s="7"/>
      <c r="F49" s="7"/>
      <c r="G49" s="7"/>
      <c r="H49" s="7"/>
    </row>
  </sheetData>
  <sheetProtection algorithmName="SHA-512" hashValue="Dc0DO2dJdpab+UTRHKHYi8sIAokmvTSKhTq4In5lXTl/mhCaqKtBB4HLj3nsky7LyZgJnlaoycSa8b7O++Yhqw==" saltValue="bcdua7Bd5hrjhgRX12aFWg==" spinCount="100000" sheet="1" objects="1" scenarios="1"/>
  <mergeCells count="25">
    <mergeCell ref="C11:D11"/>
    <mergeCell ref="C6:D6"/>
    <mergeCell ref="C8:G8"/>
    <mergeCell ref="C9:D10"/>
    <mergeCell ref="E9:E10"/>
    <mergeCell ref="F9:H9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H37"/>
    <mergeCell ref="C24:D24"/>
    <mergeCell ref="C25:D25"/>
    <mergeCell ref="C27:H28"/>
    <mergeCell ref="D29:H29"/>
    <mergeCell ref="D30:H30"/>
    <mergeCell ref="D31:H31"/>
  </mergeCells>
  <conditionalFormatting sqref="F11:F25">
    <cfRule type="cellIs" dxfId="33" priority="1" operator="equal">
      <formula>0</formula>
    </cfRule>
  </conditionalFormatting>
  <dataValidations count="1">
    <dataValidation type="list" allowBlank="1" showInputMessage="1" showErrorMessage="1" sqref="E6" xr:uid="{BE6F118B-3946-409C-B58F-00AA1F848316}">
      <formula1>sino</formula1>
    </dataValidation>
  </dataValidations>
  <printOptions horizontalCentered="1"/>
  <pageMargins left="0.19685039370078741" right="0.19685039370078741" top="0.59055118110236227" bottom="0.35433070866141736" header="0.31496062992125984" footer="0.19685039370078741"/>
  <pageSetup scale="80" orientation="landscape" r:id="rId1"/>
  <headerFooter>
    <oddFooter>&amp;R&amp;"Carlito,Negrita Cursiva"Académica Diurna&amp;"Carlito,Cursiva",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DF13-5177-4B33-827C-0F24237D7651}">
  <sheetPr codeName="Hoja101">
    <pageSetUpPr fitToPage="1"/>
  </sheetPr>
  <dimension ref="A1:Z40"/>
  <sheetViews>
    <sheetView showGridLines="0" zoomScale="95" zoomScaleNormal="95" workbookViewId="0"/>
  </sheetViews>
  <sheetFormatPr defaultColWidth="11.42578125" defaultRowHeight="15"/>
  <cols>
    <col min="1" max="1" width="4.42578125" style="27" customWidth="1"/>
    <col min="2" max="2" width="4.7109375" style="144" customWidth="1"/>
    <col min="3" max="3" width="50.7109375" style="144" customWidth="1"/>
    <col min="4" max="6" width="15.28515625" style="98" customWidth="1"/>
    <col min="7" max="7" width="17.5703125" style="98" customWidth="1"/>
    <col min="8" max="8" width="15.28515625" style="98" customWidth="1"/>
    <col min="9" max="16384" width="11.42578125" style="7"/>
  </cols>
  <sheetData>
    <row r="1" spans="1:26" ht="20.25" customHeight="1">
      <c r="A1" s="27">
        <v>1</v>
      </c>
      <c r="B1" s="141" t="s">
        <v>4424</v>
      </c>
      <c r="C1" s="142"/>
    </row>
    <row r="2" spans="1:26" ht="20.25" customHeight="1">
      <c r="A2" s="27">
        <v>2</v>
      </c>
      <c r="B2" s="141" t="s">
        <v>4425</v>
      </c>
      <c r="C2" s="143"/>
    </row>
    <row r="3" spans="1:26" ht="20.25" customHeight="1">
      <c r="A3" s="27">
        <v>3</v>
      </c>
      <c r="B3" s="141" t="s">
        <v>4356</v>
      </c>
    </row>
    <row r="4" spans="1:26" ht="18.75">
      <c r="A4" s="27">
        <v>4</v>
      </c>
      <c r="B4" s="459" t="s">
        <v>4209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</row>
    <row r="5" spans="1:26" s="109" customFormat="1" ht="22.5" customHeight="1" thickBot="1">
      <c r="A5" s="27">
        <v>5</v>
      </c>
      <c r="B5" s="145" t="s">
        <v>4426</v>
      </c>
      <c r="C5" s="111" t="s">
        <v>4427</v>
      </c>
      <c r="D5" s="111"/>
      <c r="E5" s="111"/>
      <c r="F5" s="111"/>
      <c r="G5" s="111"/>
      <c r="H5" s="111"/>
    </row>
    <row r="6" spans="1:26" ht="32.25" customHeight="1" thickTop="1">
      <c r="A6" s="27">
        <v>6</v>
      </c>
      <c r="B6" s="662" t="s">
        <v>4329</v>
      </c>
      <c r="C6" s="662"/>
      <c r="D6" s="664" t="s">
        <v>4428</v>
      </c>
      <c r="E6" s="666" t="s">
        <v>4429</v>
      </c>
      <c r="F6" s="666" t="s">
        <v>4430</v>
      </c>
      <c r="G6" s="666" t="s">
        <v>4431</v>
      </c>
      <c r="H6" s="668" t="s">
        <v>4432</v>
      </c>
    </row>
    <row r="7" spans="1:26" ht="32.25" customHeight="1" thickBot="1">
      <c r="A7" s="27">
        <v>7</v>
      </c>
      <c r="B7" s="663"/>
      <c r="C7" s="663"/>
      <c r="D7" s="665"/>
      <c r="E7" s="667"/>
      <c r="F7" s="667"/>
      <c r="G7" s="667"/>
      <c r="H7" s="669"/>
    </row>
    <row r="8" spans="1:26" ht="24" customHeight="1" thickTop="1" thickBot="1">
      <c r="A8" s="27">
        <v>8</v>
      </c>
      <c r="B8" s="146" t="s">
        <v>4433</v>
      </c>
      <c r="C8" s="147" t="s">
        <v>4211</v>
      </c>
      <c r="D8" s="148">
        <f>SUM(D9:D29)</f>
        <v>0</v>
      </c>
      <c r="E8" s="149">
        <f t="shared" ref="E8:H8" si="0">SUM(E9:E29)</f>
        <v>0</v>
      </c>
      <c r="F8" s="149">
        <f t="shared" si="0"/>
        <v>0</v>
      </c>
      <c r="G8" s="149">
        <f t="shared" si="0"/>
        <v>0</v>
      </c>
      <c r="H8" s="150">
        <f t="shared" si="0"/>
        <v>0</v>
      </c>
    </row>
    <row r="9" spans="1:26" ht="24" customHeight="1">
      <c r="A9" s="27">
        <v>9</v>
      </c>
      <c r="B9" s="151" t="s">
        <v>4358</v>
      </c>
      <c r="C9" s="486" t="s">
        <v>4242</v>
      </c>
      <c r="D9" s="475"/>
      <c r="E9" s="476"/>
      <c r="F9" s="476"/>
      <c r="G9" s="476"/>
      <c r="H9" s="477"/>
    </row>
    <row r="10" spans="1:26" ht="24" customHeight="1">
      <c r="A10" s="27">
        <v>10</v>
      </c>
      <c r="B10" s="152" t="s">
        <v>4360</v>
      </c>
      <c r="C10" s="486" t="s">
        <v>4332</v>
      </c>
      <c r="D10" s="470"/>
      <c r="E10" s="461"/>
      <c r="F10" s="461"/>
      <c r="G10" s="461"/>
      <c r="H10" s="471"/>
    </row>
    <row r="11" spans="1:26" ht="24" customHeight="1">
      <c r="A11" s="27">
        <v>11</v>
      </c>
      <c r="B11" s="152" t="s">
        <v>4363</v>
      </c>
      <c r="C11" s="486" t="s">
        <v>4434</v>
      </c>
      <c r="D11" s="470"/>
      <c r="E11" s="461"/>
      <c r="F11" s="461"/>
      <c r="G11" s="461"/>
      <c r="H11" s="471"/>
    </row>
    <row r="12" spans="1:26" ht="24" customHeight="1">
      <c r="A12" s="27">
        <v>12</v>
      </c>
      <c r="B12" s="152" t="s">
        <v>4367</v>
      </c>
      <c r="C12" s="486" t="s">
        <v>4435</v>
      </c>
      <c r="D12" s="475"/>
      <c r="E12" s="476"/>
      <c r="F12" s="476"/>
      <c r="G12" s="476"/>
      <c r="H12" s="477"/>
    </row>
    <row r="13" spans="1:26" ht="24" customHeight="1">
      <c r="A13" s="27">
        <v>13</v>
      </c>
      <c r="B13" s="152" t="s">
        <v>4369</v>
      </c>
      <c r="C13" s="486" t="s">
        <v>4331</v>
      </c>
      <c r="D13" s="475"/>
      <c r="E13" s="476"/>
      <c r="F13" s="476"/>
      <c r="G13" s="476"/>
      <c r="H13" s="477"/>
    </row>
    <row r="14" spans="1:26" ht="24" customHeight="1">
      <c r="A14" s="27">
        <v>14</v>
      </c>
      <c r="B14" s="152" t="s">
        <v>4372</v>
      </c>
      <c r="C14" s="486" t="s">
        <v>4335</v>
      </c>
      <c r="D14" s="475"/>
      <c r="E14" s="476"/>
      <c r="F14" s="476"/>
      <c r="G14" s="476"/>
      <c r="H14" s="477"/>
    </row>
    <row r="15" spans="1:26" ht="24" customHeight="1">
      <c r="A15" s="27">
        <v>15</v>
      </c>
      <c r="B15" s="152" t="s">
        <v>4374</v>
      </c>
      <c r="C15" s="486" t="s">
        <v>4336</v>
      </c>
      <c r="D15" s="475"/>
      <c r="E15" s="476"/>
      <c r="F15" s="476"/>
      <c r="G15" s="476"/>
      <c r="H15" s="477"/>
    </row>
    <row r="16" spans="1:26" ht="24" customHeight="1">
      <c r="A16" s="27">
        <v>16</v>
      </c>
      <c r="B16" s="152" t="s">
        <v>4376</v>
      </c>
      <c r="C16" s="486" t="s">
        <v>4338</v>
      </c>
      <c r="D16" s="475"/>
      <c r="E16" s="476"/>
      <c r="F16" s="476"/>
      <c r="G16" s="476"/>
      <c r="H16" s="477"/>
    </row>
    <row r="17" spans="1:8" ht="24" customHeight="1">
      <c r="A17" s="27">
        <v>17</v>
      </c>
      <c r="B17" s="152" t="s">
        <v>4378</v>
      </c>
      <c r="C17" s="486" t="s">
        <v>4339</v>
      </c>
      <c r="D17" s="475"/>
      <c r="E17" s="476"/>
      <c r="F17" s="476"/>
      <c r="G17" s="476"/>
      <c r="H17" s="477"/>
    </row>
    <row r="18" spans="1:8" ht="24" customHeight="1">
      <c r="A18" s="27">
        <v>18</v>
      </c>
      <c r="B18" s="152" t="s">
        <v>4380</v>
      </c>
      <c r="C18" s="486" t="s">
        <v>4436</v>
      </c>
      <c r="D18" s="475"/>
      <c r="E18" s="476"/>
      <c r="F18" s="476"/>
      <c r="G18" s="476"/>
      <c r="H18" s="477"/>
    </row>
    <row r="19" spans="1:8" ht="24" customHeight="1">
      <c r="A19" s="27">
        <v>19</v>
      </c>
      <c r="B19" s="152" t="s">
        <v>4382</v>
      </c>
      <c r="C19" s="486" t="s">
        <v>4437</v>
      </c>
      <c r="D19" s="475"/>
      <c r="E19" s="657"/>
      <c r="F19" s="658"/>
      <c r="G19" s="658"/>
      <c r="H19" s="658"/>
    </row>
    <row r="20" spans="1:8" ht="24" customHeight="1">
      <c r="A20" s="27">
        <v>20</v>
      </c>
      <c r="B20" s="152" t="s">
        <v>4384</v>
      </c>
      <c r="C20" s="486" t="s">
        <v>4438</v>
      </c>
      <c r="D20" s="475"/>
      <c r="E20" s="659"/>
      <c r="F20" s="660"/>
      <c r="G20" s="660"/>
      <c r="H20" s="660"/>
    </row>
    <row r="21" spans="1:8" ht="24" customHeight="1">
      <c r="A21" s="27">
        <v>21</v>
      </c>
      <c r="B21" s="152" t="s">
        <v>4386</v>
      </c>
      <c r="C21" s="486" t="s">
        <v>4439</v>
      </c>
      <c r="D21" s="475"/>
      <c r="E21" s="476"/>
      <c r="F21" s="476"/>
      <c r="G21" s="476"/>
      <c r="H21" s="477"/>
    </row>
    <row r="22" spans="1:8" ht="25.9" customHeight="1">
      <c r="A22" s="27">
        <v>22</v>
      </c>
      <c r="B22" s="152" t="s">
        <v>4388</v>
      </c>
      <c r="C22" s="486" t="s">
        <v>4440</v>
      </c>
      <c r="D22" s="475"/>
      <c r="E22" s="476"/>
      <c r="F22" s="476"/>
      <c r="G22" s="476"/>
      <c r="H22" s="477"/>
    </row>
    <row r="23" spans="1:8" ht="24" customHeight="1">
      <c r="A23" s="27">
        <v>23</v>
      </c>
      <c r="B23" s="152" t="s">
        <v>4391</v>
      </c>
      <c r="C23" s="486" t="s">
        <v>4441</v>
      </c>
      <c r="D23" s="475"/>
      <c r="E23" s="476"/>
      <c r="F23" s="476"/>
      <c r="G23" s="476"/>
      <c r="H23" s="477"/>
    </row>
    <row r="24" spans="1:8" ht="24" customHeight="1">
      <c r="A24" s="27">
        <v>24</v>
      </c>
      <c r="B24" s="152" t="s">
        <v>4400</v>
      </c>
      <c r="C24" s="486" t="s">
        <v>4442</v>
      </c>
      <c r="D24" s="475"/>
      <c r="E24" s="476"/>
      <c r="F24" s="476"/>
      <c r="G24" s="476"/>
      <c r="H24" s="477"/>
    </row>
    <row r="25" spans="1:8" ht="24" customHeight="1">
      <c r="A25" s="27">
        <v>25</v>
      </c>
      <c r="B25" s="152" t="s">
        <v>4402</v>
      </c>
      <c r="C25" s="486" t="s">
        <v>4443</v>
      </c>
      <c r="D25" s="475"/>
      <c r="E25" s="476"/>
      <c r="F25" s="476"/>
      <c r="G25" s="476"/>
      <c r="H25" s="477"/>
    </row>
    <row r="26" spans="1:8" ht="24" customHeight="1">
      <c r="A26" s="27">
        <v>26</v>
      </c>
      <c r="B26" s="152" t="s">
        <v>4426</v>
      </c>
      <c r="C26" s="486" t="s">
        <v>4444</v>
      </c>
      <c r="D26" s="475"/>
      <c r="E26" s="476"/>
      <c r="F26" s="476"/>
      <c r="G26" s="476"/>
      <c r="H26" s="477"/>
    </row>
    <row r="27" spans="1:8" ht="24" customHeight="1">
      <c r="A27" s="27">
        <v>27</v>
      </c>
      <c r="B27" s="152" t="s">
        <v>4445</v>
      </c>
      <c r="C27" s="486" t="s">
        <v>4446</v>
      </c>
      <c r="D27" s="475"/>
      <c r="E27" s="476"/>
      <c r="F27" s="476"/>
      <c r="G27" s="476"/>
      <c r="H27" s="477"/>
    </row>
    <row r="28" spans="1:8" ht="24" customHeight="1">
      <c r="A28" s="27">
        <v>28</v>
      </c>
      <c r="B28" s="152" t="s">
        <v>4447</v>
      </c>
      <c r="C28" s="486" t="s">
        <v>4448</v>
      </c>
      <c r="D28" s="470"/>
      <c r="E28" s="461"/>
      <c r="F28" s="461"/>
      <c r="G28" s="461"/>
      <c r="H28" s="471"/>
    </row>
    <row r="29" spans="1:8" ht="24" customHeight="1">
      <c r="A29" s="27">
        <v>29</v>
      </c>
      <c r="B29" s="153" t="s">
        <v>4449</v>
      </c>
      <c r="C29" s="487" t="s">
        <v>4450</v>
      </c>
      <c r="D29" s="154">
        <f>SUM(D30:D32)</f>
        <v>0</v>
      </c>
      <c r="E29" s="155">
        <f>SUM(E30:E32)</f>
        <v>0</v>
      </c>
      <c r="F29" s="155">
        <f>SUM(F30:F32)</f>
        <v>0</v>
      </c>
      <c r="G29" s="155">
        <f>SUM(G30:G32)</f>
        <v>0</v>
      </c>
      <c r="H29" s="156">
        <f>SUM(H30:H32)</f>
        <v>0</v>
      </c>
    </row>
    <row r="30" spans="1:8" ht="24" customHeight="1">
      <c r="A30" s="27">
        <v>30</v>
      </c>
      <c r="B30" s="157" t="s">
        <v>4451</v>
      </c>
      <c r="C30" s="488"/>
      <c r="D30" s="470"/>
      <c r="E30" s="461"/>
      <c r="F30" s="461"/>
      <c r="G30" s="461"/>
      <c r="H30" s="471"/>
    </row>
    <row r="31" spans="1:8" ht="24" customHeight="1">
      <c r="A31" s="27">
        <v>31</v>
      </c>
      <c r="B31" s="157" t="s">
        <v>4452</v>
      </c>
      <c r="C31" s="489"/>
      <c r="D31" s="470"/>
      <c r="E31" s="461"/>
      <c r="F31" s="461"/>
      <c r="G31" s="461"/>
      <c r="H31" s="471"/>
    </row>
    <row r="32" spans="1:8" ht="24" customHeight="1" thickBot="1">
      <c r="A32" s="27">
        <v>32</v>
      </c>
      <c r="B32" s="158" t="s">
        <v>4453</v>
      </c>
      <c r="C32" s="490"/>
      <c r="D32" s="472"/>
      <c r="E32" s="473"/>
      <c r="F32" s="473"/>
      <c r="G32" s="473"/>
      <c r="H32" s="474"/>
    </row>
    <row r="33" spans="1:8" ht="15.75" thickTop="1">
      <c r="A33" s="27">
        <v>33</v>
      </c>
      <c r="B33" s="159" t="s">
        <v>4454</v>
      </c>
      <c r="C33" s="159"/>
      <c r="D33" s="65"/>
      <c r="E33" s="65"/>
      <c r="F33" s="65"/>
      <c r="G33" s="65"/>
      <c r="H33" s="65"/>
    </row>
    <row r="34" spans="1:8">
      <c r="A34" s="27">
        <v>34</v>
      </c>
      <c r="B34" s="661" t="s">
        <v>4455</v>
      </c>
      <c r="C34" s="661"/>
      <c r="D34" s="661"/>
      <c r="E34" s="661"/>
      <c r="F34" s="661"/>
      <c r="G34" s="661"/>
      <c r="H34" s="661"/>
    </row>
    <row r="35" spans="1:8">
      <c r="A35" s="27">
        <v>35</v>
      </c>
      <c r="B35" s="160"/>
      <c r="C35" s="160"/>
      <c r="D35" s="160"/>
      <c r="E35" s="160"/>
      <c r="F35" s="160"/>
      <c r="G35" s="160"/>
      <c r="H35" s="160"/>
    </row>
    <row r="36" spans="1:8">
      <c r="A36" s="27">
        <v>36</v>
      </c>
      <c r="B36" s="160" t="s">
        <v>4230</v>
      </c>
      <c r="C36" s="160"/>
      <c r="D36" s="160"/>
      <c r="E36" s="160"/>
      <c r="F36" s="160"/>
      <c r="G36" s="160"/>
      <c r="H36" s="160"/>
    </row>
    <row r="37" spans="1:8" ht="19.5" customHeight="1">
      <c r="A37" s="27">
        <v>37</v>
      </c>
      <c r="B37" s="618"/>
      <c r="C37" s="619"/>
      <c r="D37" s="619"/>
      <c r="E37" s="619"/>
      <c r="F37" s="619"/>
      <c r="G37" s="619"/>
      <c r="H37" s="620"/>
    </row>
    <row r="38" spans="1:8" ht="19.5" customHeight="1">
      <c r="B38" s="621"/>
      <c r="C38" s="622"/>
      <c r="D38" s="622"/>
      <c r="E38" s="622"/>
      <c r="F38" s="622"/>
      <c r="G38" s="622"/>
      <c r="H38" s="623"/>
    </row>
    <row r="39" spans="1:8" ht="19.5" customHeight="1">
      <c r="B39" s="621"/>
      <c r="C39" s="622"/>
      <c r="D39" s="622"/>
      <c r="E39" s="622"/>
      <c r="F39" s="622"/>
      <c r="G39" s="622"/>
      <c r="H39" s="623"/>
    </row>
    <row r="40" spans="1:8" ht="19.5" customHeight="1">
      <c r="B40" s="624"/>
      <c r="C40" s="625"/>
      <c r="D40" s="625"/>
      <c r="E40" s="625"/>
      <c r="F40" s="625"/>
      <c r="G40" s="625"/>
      <c r="H40" s="626"/>
    </row>
  </sheetData>
  <sheetProtection algorithmName="SHA-512" hashValue="6t7abY7+NZB2rWUjf7ETm9yW8oSnyk8dAxFGXMMCB/MBIypTK6cD/I2t7FbvgBI1HUrd6o/n8bbick+NrlhYpg==" saltValue="ok2nNw5GE7t5RjZNj5tK4g==" spinCount="100000" sheet="1" objects="1" scenarios="1"/>
  <mergeCells count="9">
    <mergeCell ref="E19:H20"/>
    <mergeCell ref="B34:H34"/>
    <mergeCell ref="B37:H40"/>
    <mergeCell ref="B6:C7"/>
    <mergeCell ref="D6:D7"/>
    <mergeCell ref="E6:E7"/>
    <mergeCell ref="F6:F7"/>
    <mergeCell ref="G6:G7"/>
    <mergeCell ref="H6:H7"/>
  </mergeCells>
  <conditionalFormatting sqref="D8:H8">
    <cfRule type="cellIs" dxfId="32" priority="1" operator="equal">
      <formula>0</formula>
    </cfRule>
  </conditionalFormatting>
  <conditionalFormatting sqref="D29:H29">
    <cfRule type="cellIs" dxfId="31" priority="2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61" orientation="landscape" r:id="rId1"/>
  <headerFooter>
    <oddFooter>&amp;R&amp;"Carlito,Negrita Cursiva"Académica Diurna&amp;"Carlito,Cursiva", 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Z22"/>
  <sheetViews>
    <sheetView showGridLines="0" zoomScale="95" zoomScaleNormal="95" workbookViewId="0"/>
  </sheetViews>
  <sheetFormatPr defaultColWidth="11.42578125" defaultRowHeight="15"/>
  <cols>
    <col min="1" max="1" width="7.42578125" style="541" customWidth="1"/>
    <col min="2" max="2" width="31.7109375" style="109" customWidth="1"/>
    <col min="3" max="23" width="7" style="109" customWidth="1"/>
    <col min="24" max="259" width="11.42578125" style="109"/>
    <col min="260" max="260" width="32.28515625" style="109" customWidth="1"/>
    <col min="261" max="272" width="8.5703125" style="109" customWidth="1"/>
    <col min="273" max="515" width="11.42578125" style="109"/>
    <col min="516" max="516" width="32.28515625" style="109" customWidth="1"/>
    <col min="517" max="528" width="8.5703125" style="109" customWidth="1"/>
    <col min="529" max="771" width="11.42578125" style="109"/>
    <col min="772" max="772" width="32.28515625" style="109" customWidth="1"/>
    <col min="773" max="784" width="8.5703125" style="109" customWidth="1"/>
    <col min="785" max="1027" width="11.42578125" style="109"/>
    <col min="1028" max="1028" width="32.28515625" style="109" customWidth="1"/>
    <col min="1029" max="1040" width="8.5703125" style="109" customWidth="1"/>
    <col min="1041" max="1283" width="11.42578125" style="109"/>
    <col min="1284" max="1284" width="32.28515625" style="109" customWidth="1"/>
    <col min="1285" max="1296" width="8.5703125" style="109" customWidth="1"/>
    <col min="1297" max="1539" width="11.42578125" style="109"/>
    <col min="1540" max="1540" width="32.28515625" style="109" customWidth="1"/>
    <col min="1541" max="1552" width="8.5703125" style="109" customWidth="1"/>
    <col min="1553" max="1795" width="11.42578125" style="109"/>
    <col min="1796" max="1796" width="32.28515625" style="109" customWidth="1"/>
    <col min="1797" max="1808" width="8.5703125" style="109" customWidth="1"/>
    <col min="1809" max="2051" width="11.42578125" style="109"/>
    <col min="2052" max="2052" width="32.28515625" style="109" customWidth="1"/>
    <col min="2053" max="2064" width="8.5703125" style="109" customWidth="1"/>
    <col min="2065" max="2307" width="11.42578125" style="109"/>
    <col min="2308" max="2308" width="32.28515625" style="109" customWidth="1"/>
    <col min="2309" max="2320" width="8.5703125" style="109" customWidth="1"/>
    <col min="2321" max="2563" width="11.42578125" style="109"/>
    <col min="2564" max="2564" width="32.28515625" style="109" customWidth="1"/>
    <col min="2565" max="2576" width="8.5703125" style="109" customWidth="1"/>
    <col min="2577" max="2819" width="11.42578125" style="109"/>
    <col min="2820" max="2820" width="32.28515625" style="109" customWidth="1"/>
    <col min="2821" max="2832" width="8.5703125" style="109" customWidth="1"/>
    <col min="2833" max="3075" width="11.42578125" style="109"/>
    <col min="3076" max="3076" width="32.28515625" style="109" customWidth="1"/>
    <col min="3077" max="3088" width="8.5703125" style="109" customWidth="1"/>
    <col min="3089" max="3331" width="11.42578125" style="109"/>
    <col min="3332" max="3332" width="32.28515625" style="109" customWidth="1"/>
    <col min="3333" max="3344" width="8.5703125" style="109" customWidth="1"/>
    <col min="3345" max="3587" width="11.42578125" style="109"/>
    <col min="3588" max="3588" width="32.28515625" style="109" customWidth="1"/>
    <col min="3589" max="3600" width="8.5703125" style="109" customWidth="1"/>
    <col min="3601" max="3843" width="11.42578125" style="109"/>
    <col min="3844" max="3844" width="32.28515625" style="109" customWidth="1"/>
    <col min="3845" max="3856" width="8.5703125" style="109" customWidth="1"/>
    <col min="3857" max="4099" width="11.42578125" style="109"/>
    <col min="4100" max="4100" width="32.28515625" style="109" customWidth="1"/>
    <col min="4101" max="4112" width="8.5703125" style="109" customWidth="1"/>
    <col min="4113" max="4355" width="11.42578125" style="109"/>
    <col min="4356" max="4356" width="32.28515625" style="109" customWidth="1"/>
    <col min="4357" max="4368" width="8.5703125" style="109" customWidth="1"/>
    <col min="4369" max="4611" width="11.42578125" style="109"/>
    <col min="4612" max="4612" width="32.28515625" style="109" customWidth="1"/>
    <col min="4613" max="4624" width="8.5703125" style="109" customWidth="1"/>
    <col min="4625" max="4867" width="11.42578125" style="109"/>
    <col min="4868" max="4868" width="32.28515625" style="109" customWidth="1"/>
    <col min="4869" max="4880" width="8.5703125" style="109" customWidth="1"/>
    <col min="4881" max="5123" width="11.42578125" style="109"/>
    <col min="5124" max="5124" width="32.28515625" style="109" customWidth="1"/>
    <col min="5125" max="5136" width="8.5703125" style="109" customWidth="1"/>
    <col min="5137" max="5379" width="11.42578125" style="109"/>
    <col min="5380" max="5380" width="32.28515625" style="109" customWidth="1"/>
    <col min="5381" max="5392" width="8.5703125" style="109" customWidth="1"/>
    <col min="5393" max="5635" width="11.42578125" style="109"/>
    <col min="5636" max="5636" width="32.28515625" style="109" customWidth="1"/>
    <col min="5637" max="5648" width="8.5703125" style="109" customWidth="1"/>
    <col min="5649" max="5891" width="11.42578125" style="109"/>
    <col min="5892" max="5892" width="32.28515625" style="109" customWidth="1"/>
    <col min="5893" max="5904" width="8.5703125" style="109" customWidth="1"/>
    <col min="5905" max="6147" width="11.42578125" style="109"/>
    <col min="6148" max="6148" width="32.28515625" style="109" customWidth="1"/>
    <col min="6149" max="6160" width="8.5703125" style="109" customWidth="1"/>
    <col min="6161" max="6403" width="11.42578125" style="109"/>
    <col min="6404" max="6404" width="32.28515625" style="109" customWidth="1"/>
    <col min="6405" max="6416" width="8.5703125" style="109" customWidth="1"/>
    <col min="6417" max="6659" width="11.42578125" style="109"/>
    <col min="6660" max="6660" width="32.28515625" style="109" customWidth="1"/>
    <col min="6661" max="6672" width="8.5703125" style="109" customWidth="1"/>
    <col min="6673" max="6915" width="11.42578125" style="109"/>
    <col min="6916" max="6916" width="32.28515625" style="109" customWidth="1"/>
    <col min="6917" max="6928" width="8.5703125" style="109" customWidth="1"/>
    <col min="6929" max="7171" width="11.42578125" style="109"/>
    <col min="7172" max="7172" width="32.28515625" style="109" customWidth="1"/>
    <col min="7173" max="7184" width="8.5703125" style="109" customWidth="1"/>
    <col min="7185" max="7427" width="11.42578125" style="109"/>
    <col min="7428" max="7428" width="32.28515625" style="109" customWidth="1"/>
    <col min="7429" max="7440" width="8.5703125" style="109" customWidth="1"/>
    <col min="7441" max="7683" width="11.42578125" style="109"/>
    <col min="7684" max="7684" width="32.28515625" style="109" customWidth="1"/>
    <col min="7685" max="7696" width="8.5703125" style="109" customWidth="1"/>
    <col min="7697" max="7939" width="11.42578125" style="109"/>
    <col min="7940" max="7940" width="32.28515625" style="109" customWidth="1"/>
    <col min="7941" max="7952" width="8.5703125" style="109" customWidth="1"/>
    <col min="7953" max="8195" width="11.42578125" style="109"/>
    <col min="8196" max="8196" width="32.28515625" style="109" customWidth="1"/>
    <col min="8197" max="8208" width="8.5703125" style="109" customWidth="1"/>
    <col min="8209" max="8451" width="11.42578125" style="109"/>
    <col min="8452" max="8452" width="32.28515625" style="109" customWidth="1"/>
    <col min="8453" max="8464" width="8.5703125" style="109" customWidth="1"/>
    <col min="8465" max="8707" width="11.42578125" style="109"/>
    <col min="8708" max="8708" width="32.28515625" style="109" customWidth="1"/>
    <col min="8709" max="8720" width="8.5703125" style="109" customWidth="1"/>
    <col min="8721" max="8963" width="11.42578125" style="109"/>
    <col min="8964" max="8964" width="32.28515625" style="109" customWidth="1"/>
    <col min="8965" max="8976" width="8.5703125" style="109" customWidth="1"/>
    <col min="8977" max="9219" width="11.42578125" style="109"/>
    <col min="9220" max="9220" width="32.28515625" style="109" customWidth="1"/>
    <col min="9221" max="9232" width="8.5703125" style="109" customWidth="1"/>
    <col min="9233" max="9475" width="11.42578125" style="109"/>
    <col min="9476" max="9476" width="32.28515625" style="109" customWidth="1"/>
    <col min="9477" max="9488" width="8.5703125" style="109" customWidth="1"/>
    <col min="9489" max="9731" width="11.42578125" style="109"/>
    <col min="9732" max="9732" width="32.28515625" style="109" customWidth="1"/>
    <col min="9733" max="9744" width="8.5703125" style="109" customWidth="1"/>
    <col min="9745" max="9987" width="11.42578125" style="109"/>
    <col min="9988" max="9988" width="32.28515625" style="109" customWidth="1"/>
    <col min="9989" max="10000" width="8.5703125" style="109" customWidth="1"/>
    <col min="10001" max="10243" width="11.42578125" style="109"/>
    <col min="10244" max="10244" width="32.28515625" style="109" customWidth="1"/>
    <col min="10245" max="10256" width="8.5703125" style="109" customWidth="1"/>
    <col min="10257" max="10499" width="11.42578125" style="109"/>
    <col min="10500" max="10500" width="32.28515625" style="109" customWidth="1"/>
    <col min="10501" max="10512" width="8.5703125" style="109" customWidth="1"/>
    <col min="10513" max="10755" width="11.42578125" style="109"/>
    <col min="10756" max="10756" width="32.28515625" style="109" customWidth="1"/>
    <col min="10757" max="10768" width="8.5703125" style="109" customWidth="1"/>
    <col min="10769" max="11011" width="11.42578125" style="109"/>
    <col min="11012" max="11012" width="32.28515625" style="109" customWidth="1"/>
    <col min="11013" max="11024" width="8.5703125" style="109" customWidth="1"/>
    <col min="11025" max="11267" width="11.42578125" style="109"/>
    <col min="11268" max="11268" width="32.28515625" style="109" customWidth="1"/>
    <col min="11269" max="11280" width="8.5703125" style="109" customWidth="1"/>
    <col min="11281" max="11523" width="11.42578125" style="109"/>
    <col min="11524" max="11524" width="32.28515625" style="109" customWidth="1"/>
    <col min="11525" max="11536" width="8.5703125" style="109" customWidth="1"/>
    <col min="11537" max="11779" width="11.42578125" style="109"/>
    <col min="11780" max="11780" width="32.28515625" style="109" customWidth="1"/>
    <col min="11781" max="11792" width="8.5703125" style="109" customWidth="1"/>
    <col min="11793" max="12035" width="11.42578125" style="109"/>
    <col min="12036" max="12036" width="32.28515625" style="109" customWidth="1"/>
    <col min="12037" max="12048" width="8.5703125" style="109" customWidth="1"/>
    <col min="12049" max="12291" width="11.42578125" style="109"/>
    <col min="12292" max="12292" width="32.28515625" style="109" customWidth="1"/>
    <col min="12293" max="12304" width="8.5703125" style="109" customWidth="1"/>
    <col min="12305" max="12547" width="11.42578125" style="109"/>
    <col min="12548" max="12548" width="32.28515625" style="109" customWidth="1"/>
    <col min="12549" max="12560" width="8.5703125" style="109" customWidth="1"/>
    <col min="12561" max="12803" width="11.42578125" style="109"/>
    <col min="12804" max="12804" width="32.28515625" style="109" customWidth="1"/>
    <col min="12805" max="12816" width="8.5703125" style="109" customWidth="1"/>
    <col min="12817" max="13059" width="11.42578125" style="109"/>
    <col min="13060" max="13060" width="32.28515625" style="109" customWidth="1"/>
    <col min="13061" max="13072" width="8.5703125" style="109" customWidth="1"/>
    <col min="13073" max="13315" width="11.42578125" style="109"/>
    <col min="13316" max="13316" width="32.28515625" style="109" customWidth="1"/>
    <col min="13317" max="13328" width="8.5703125" style="109" customWidth="1"/>
    <col min="13329" max="13571" width="11.42578125" style="109"/>
    <col min="13572" max="13572" width="32.28515625" style="109" customWidth="1"/>
    <col min="13573" max="13584" width="8.5703125" style="109" customWidth="1"/>
    <col min="13585" max="13827" width="11.42578125" style="109"/>
    <col min="13828" max="13828" width="32.28515625" style="109" customWidth="1"/>
    <col min="13829" max="13840" width="8.5703125" style="109" customWidth="1"/>
    <col min="13841" max="14083" width="11.42578125" style="109"/>
    <col min="14084" max="14084" width="32.28515625" style="109" customWidth="1"/>
    <col min="14085" max="14096" width="8.5703125" style="109" customWidth="1"/>
    <col min="14097" max="14339" width="11.42578125" style="109"/>
    <col min="14340" max="14340" width="32.28515625" style="109" customWidth="1"/>
    <col min="14341" max="14352" width="8.5703125" style="109" customWidth="1"/>
    <col min="14353" max="14595" width="11.42578125" style="109"/>
    <col min="14596" max="14596" width="32.28515625" style="109" customWidth="1"/>
    <col min="14597" max="14608" width="8.5703125" style="109" customWidth="1"/>
    <col min="14609" max="14851" width="11.42578125" style="109"/>
    <col min="14852" max="14852" width="32.28515625" style="109" customWidth="1"/>
    <col min="14853" max="14864" width="8.5703125" style="109" customWidth="1"/>
    <col min="14865" max="15107" width="11.42578125" style="109"/>
    <col min="15108" max="15108" width="32.28515625" style="109" customWidth="1"/>
    <col min="15109" max="15120" width="8.5703125" style="109" customWidth="1"/>
    <col min="15121" max="15363" width="11.42578125" style="109"/>
    <col min="15364" max="15364" width="32.28515625" style="109" customWidth="1"/>
    <col min="15365" max="15376" width="8.5703125" style="109" customWidth="1"/>
    <col min="15377" max="15619" width="11.42578125" style="109"/>
    <col min="15620" max="15620" width="32.28515625" style="109" customWidth="1"/>
    <col min="15621" max="15632" width="8.5703125" style="109" customWidth="1"/>
    <col min="15633" max="15875" width="11.42578125" style="109"/>
    <col min="15876" max="15876" width="32.28515625" style="109" customWidth="1"/>
    <col min="15877" max="15888" width="8.5703125" style="109" customWidth="1"/>
    <col min="15889" max="16131" width="11.42578125" style="109"/>
    <col min="16132" max="16132" width="32.28515625" style="109" customWidth="1"/>
    <col min="16133" max="16144" width="8.5703125" style="109" customWidth="1"/>
    <col min="16145" max="16377" width="11.42578125" style="109"/>
    <col min="16378" max="16384" width="11.42578125" style="109" customWidth="1"/>
  </cols>
  <sheetData>
    <row r="1" spans="1:26" ht="18.75">
      <c r="A1" s="541">
        <v>1</v>
      </c>
      <c r="B1" s="72" t="s">
        <v>4456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26" ht="21">
      <c r="A2" s="541">
        <v>2</v>
      </c>
      <c r="B2" s="72" t="s">
        <v>4457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6" s="7" customFormat="1" ht="19.5" thickBot="1">
      <c r="A3" s="541">
        <v>3</v>
      </c>
      <c r="B3" s="459" t="s">
        <v>4209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</row>
    <row r="4" spans="1:26" ht="24.75" customHeight="1" thickTop="1">
      <c r="A4" s="541">
        <v>4</v>
      </c>
      <c r="B4" s="683" t="s">
        <v>4458</v>
      </c>
      <c r="C4" s="592" t="s">
        <v>4211</v>
      </c>
      <c r="D4" s="579"/>
      <c r="E4" s="579"/>
      <c r="F4" s="578" t="s">
        <v>4212</v>
      </c>
      <c r="G4" s="579"/>
      <c r="H4" s="580"/>
      <c r="I4" s="578" t="s">
        <v>4213</v>
      </c>
      <c r="J4" s="579"/>
      <c r="K4" s="580"/>
      <c r="L4" s="579" t="s">
        <v>4214</v>
      </c>
      <c r="M4" s="579"/>
      <c r="N4" s="579"/>
      <c r="O4" s="578" t="s">
        <v>4215</v>
      </c>
      <c r="P4" s="579"/>
      <c r="Q4" s="580"/>
      <c r="R4" s="578" t="s">
        <v>4216</v>
      </c>
      <c r="S4" s="579"/>
      <c r="T4" s="579"/>
      <c r="U4" s="578" t="s">
        <v>4217</v>
      </c>
      <c r="V4" s="579"/>
      <c r="W4" s="579"/>
    </row>
    <row r="5" spans="1:26" ht="28.5" customHeight="1" thickBot="1">
      <c r="A5" s="541">
        <v>5</v>
      </c>
      <c r="B5" s="684"/>
      <c r="C5" s="114" t="s">
        <v>4211</v>
      </c>
      <c r="D5" s="34" t="s">
        <v>4218</v>
      </c>
      <c r="E5" s="114" t="s">
        <v>4459</v>
      </c>
      <c r="F5" s="115" t="s">
        <v>4211</v>
      </c>
      <c r="G5" s="34" t="s">
        <v>4218</v>
      </c>
      <c r="H5" s="116" t="s">
        <v>4459</v>
      </c>
      <c r="I5" s="115" t="s">
        <v>4211</v>
      </c>
      <c r="J5" s="34" t="s">
        <v>4218</v>
      </c>
      <c r="K5" s="116" t="s">
        <v>4459</v>
      </c>
      <c r="L5" s="114" t="s">
        <v>4211</v>
      </c>
      <c r="M5" s="34" t="s">
        <v>4218</v>
      </c>
      <c r="N5" s="114" t="s">
        <v>4459</v>
      </c>
      <c r="O5" s="115" t="s">
        <v>4211</v>
      </c>
      <c r="P5" s="34" t="s">
        <v>4218</v>
      </c>
      <c r="Q5" s="116" t="s">
        <v>4459</v>
      </c>
      <c r="R5" s="115" t="s">
        <v>4211</v>
      </c>
      <c r="S5" s="34" t="s">
        <v>4218</v>
      </c>
      <c r="T5" s="116" t="s">
        <v>4459</v>
      </c>
      <c r="U5" s="114" t="s">
        <v>4211</v>
      </c>
      <c r="V5" s="34" t="s">
        <v>4218</v>
      </c>
      <c r="W5" s="114" t="s">
        <v>4459</v>
      </c>
    </row>
    <row r="6" spans="1:26" ht="28.5" customHeight="1" thickTop="1" thickBot="1">
      <c r="A6" s="541">
        <v>6</v>
      </c>
      <c r="B6" s="493" t="s">
        <v>4211</v>
      </c>
      <c r="C6" s="117">
        <f>+D6+E6</f>
        <v>0</v>
      </c>
      <c r="D6" s="118">
        <f>SUM(D7:D9)</f>
        <v>0</v>
      </c>
      <c r="E6" s="119">
        <f>SUM(E7:E9)</f>
        <v>0</v>
      </c>
      <c r="F6" s="120">
        <f>+G6+H6</f>
        <v>0</v>
      </c>
      <c r="G6" s="118">
        <f>SUM(G7:G9)</f>
        <v>0</v>
      </c>
      <c r="H6" s="121">
        <f>SUM(H7:H9)</f>
        <v>0</v>
      </c>
      <c r="I6" s="120">
        <f>+J6+K6</f>
        <v>0</v>
      </c>
      <c r="J6" s="118">
        <f>SUM(J7:J9)</f>
        <v>0</v>
      </c>
      <c r="K6" s="121">
        <f>SUM(K7:K9)</f>
        <v>0</v>
      </c>
      <c r="L6" s="120">
        <f>+M6+N6</f>
        <v>0</v>
      </c>
      <c r="M6" s="118">
        <f>SUM(M7:M9)</f>
        <v>0</v>
      </c>
      <c r="N6" s="121">
        <f>SUM(N7:N9)</f>
        <v>0</v>
      </c>
      <c r="O6" s="120">
        <f>+P6+Q6</f>
        <v>0</v>
      </c>
      <c r="P6" s="118">
        <f>SUM(P7:P9)</f>
        <v>0</v>
      </c>
      <c r="Q6" s="121">
        <f>SUM(Q7:Q9)</f>
        <v>0</v>
      </c>
      <c r="R6" s="120">
        <f>+S6+T6</f>
        <v>0</v>
      </c>
      <c r="S6" s="118">
        <f>SUM(S7:S9)</f>
        <v>0</v>
      </c>
      <c r="T6" s="121">
        <f>SUM(T7:T9)</f>
        <v>0</v>
      </c>
      <c r="U6" s="119">
        <f>+V6+W6</f>
        <v>0</v>
      </c>
      <c r="V6" s="118">
        <f>SUM(V7:V9)</f>
        <v>0</v>
      </c>
      <c r="W6" s="119">
        <f>SUM(W7:W9)</f>
        <v>0</v>
      </c>
    </row>
    <row r="7" spans="1:26" ht="28.5" hidden="1" customHeight="1">
      <c r="A7" s="541">
        <v>7</v>
      </c>
      <c r="B7" s="491" t="s">
        <v>4460</v>
      </c>
      <c r="C7" s="123">
        <f>+D7+E7</f>
        <v>0</v>
      </c>
      <c r="D7" s="124">
        <f>+G7+J7+M7+P7+S7+V7</f>
        <v>0</v>
      </c>
      <c r="E7" s="125">
        <f>+H7+K7+N7+Q7+T7+W7</f>
        <v>0</v>
      </c>
      <c r="F7" s="126">
        <f>+G7+H7</f>
        <v>0</v>
      </c>
      <c r="G7" s="478"/>
      <c r="H7" s="479"/>
      <c r="I7" s="126">
        <f>+J7+K7</f>
        <v>0</v>
      </c>
      <c r="J7" s="478"/>
      <c r="K7" s="479"/>
      <c r="L7" s="680"/>
      <c r="M7" s="681"/>
      <c r="N7" s="682"/>
      <c r="O7" s="680"/>
      <c r="P7" s="681"/>
      <c r="Q7" s="682"/>
      <c r="R7" s="680"/>
      <c r="S7" s="681"/>
      <c r="T7" s="682"/>
      <c r="U7" s="680"/>
      <c r="V7" s="681"/>
      <c r="W7" s="681"/>
    </row>
    <row r="8" spans="1:26" ht="28.5" customHeight="1">
      <c r="A8" s="541">
        <v>8</v>
      </c>
      <c r="B8" s="491" t="s">
        <v>4461</v>
      </c>
      <c r="C8" s="127">
        <f t="shared" ref="C8:C9" si="0">+D8+E8</f>
        <v>0</v>
      </c>
      <c r="D8" s="128">
        <f>+G8+J8+M8+P8+S8+V8</f>
        <v>0</v>
      </c>
      <c r="E8" s="129">
        <f t="shared" ref="E8:E9" si="1">+H8+K8+N8+Q8+T8+W8</f>
        <v>0</v>
      </c>
      <c r="F8" s="130">
        <f t="shared" ref="F8:F9" si="2">+G8+H8</f>
        <v>0</v>
      </c>
      <c r="G8" s="480"/>
      <c r="H8" s="481"/>
      <c r="I8" s="130">
        <f t="shared" ref="I8:I9" si="3">+J8+K8</f>
        <v>0</v>
      </c>
      <c r="J8" s="480"/>
      <c r="K8" s="481"/>
      <c r="L8" s="130">
        <f t="shared" ref="L8:L9" si="4">+M8+N8</f>
        <v>0</v>
      </c>
      <c r="M8" s="480"/>
      <c r="N8" s="481"/>
      <c r="O8" s="130">
        <f t="shared" ref="O8:O9" si="5">+P8+Q8</f>
        <v>0</v>
      </c>
      <c r="P8" s="480"/>
      <c r="Q8" s="481"/>
      <c r="R8" s="130">
        <f t="shared" ref="R8:R9" si="6">+S8+T8</f>
        <v>0</v>
      </c>
      <c r="S8" s="480"/>
      <c r="T8" s="481"/>
      <c r="U8" s="130">
        <f t="shared" ref="U8:U9" si="7">+V8+W8</f>
        <v>0</v>
      </c>
      <c r="V8" s="480"/>
      <c r="W8" s="484"/>
    </row>
    <row r="9" spans="1:26" ht="28.5" customHeight="1" thickBot="1">
      <c r="A9" s="541">
        <v>9</v>
      </c>
      <c r="B9" s="492" t="s">
        <v>4462</v>
      </c>
      <c r="C9" s="132">
        <f t="shared" si="0"/>
        <v>0</v>
      </c>
      <c r="D9" s="133">
        <f>+G9+J9+M9+P9+S9+V9</f>
        <v>0</v>
      </c>
      <c r="E9" s="134">
        <f t="shared" si="1"/>
        <v>0</v>
      </c>
      <c r="F9" s="135">
        <f t="shared" si="2"/>
        <v>0</v>
      </c>
      <c r="G9" s="482"/>
      <c r="H9" s="483"/>
      <c r="I9" s="135">
        <f t="shared" si="3"/>
        <v>0</v>
      </c>
      <c r="J9" s="482"/>
      <c r="K9" s="483"/>
      <c r="L9" s="135">
        <f t="shared" si="4"/>
        <v>0</v>
      </c>
      <c r="M9" s="482"/>
      <c r="N9" s="483"/>
      <c r="O9" s="135">
        <f t="shared" si="5"/>
        <v>0</v>
      </c>
      <c r="P9" s="482"/>
      <c r="Q9" s="483"/>
      <c r="R9" s="135">
        <f t="shared" si="6"/>
        <v>0</v>
      </c>
      <c r="S9" s="482"/>
      <c r="T9" s="483"/>
      <c r="U9" s="135">
        <f t="shared" si="7"/>
        <v>0</v>
      </c>
      <c r="V9" s="482"/>
      <c r="W9" s="485"/>
    </row>
    <row r="10" spans="1:26" ht="17.25" customHeight="1" thickTop="1">
      <c r="A10" s="541">
        <v>10</v>
      </c>
      <c r="B10" s="685" t="s">
        <v>4463</v>
      </c>
      <c r="C10" s="685"/>
      <c r="D10" s="685"/>
      <c r="E10" s="685"/>
      <c r="G10" s="136" t="str">
        <f>IF(G6&gt;'Cuadro 1'!G12,"XX","")</f>
        <v/>
      </c>
      <c r="H10" s="136" t="str">
        <f>IF(H6&gt;'Cuadro 1'!H12,"XX","")</f>
        <v/>
      </c>
      <c r="I10" s="137"/>
      <c r="J10" s="136" t="str">
        <f>IF(J6&gt;'Cuadro 1'!J12,"XX","")</f>
        <v/>
      </c>
      <c r="K10" s="136" t="str">
        <f>IF(K6&gt;'Cuadro 1'!K12,"XX","")</f>
        <v/>
      </c>
      <c r="L10" s="137"/>
      <c r="M10" s="136" t="str">
        <f>IF(M6&gt;'Cuadro 1'!M12,"XX","")</f>
        <v/>
      </c>
      <c r="N10" s="136" t="str">
        <f>IF(N6&gt;'Cuadro 1'!N12,"XX","")</f>
        <v/>
      </c>
      <c r="O10" s="137"/>
      <c r="P10" s="136" t="str">
        <f>IF(P6&gt;'Cuadro 1'!P12,"XX","")</f>
        <v/>
      </c>
      <c r="Q10" s="136" t="str">
        <f>IF(Q6&gt;'Cuadro 1'!Q12,"XX","")</f>
        <v/>
      </c>
      <c r="R10" s="137"/>
      <c r="S10" s="136" t="str">
        <f>IF(S6&gt;'Cuadro 1'!S12,"XX","")</f>
        <v/>
      </c>
      <c r="T10" s="136" t="str">
        <f>IF(T6&gt;'Cuadro 1'!T12,"XX","")</f>
        <v/>
      </c>
      <c r="U10" s="137"/>
      <c r="V10" s="136" t="str">
        <f>IF(V6&gt;'Cuadro 1'!V12,"XX","")</f>
        <v/>
      </c>
      <c r="W10" s="136" t="str">
        <f>IF(W6&gt;'Cuadro 1'!W12,"XX","")</f>
        <v/>
      </c>
    </row>
    <row r="11" spans="1:26" ht="15.75" customHeight="1">
      <c r="A11" s="541">
        <v>11</v>
      </c>
      <c r="B11" s="686"/>
      <c r="C11" s="686"/>
      <c r="D11" s="686"/>
      <c r="E11" s="686"/>
      <c r="F11" s="7"/>
      <c r="G11" s="7"/>
      <c r="H11" s="7"/>
      <c r="I11" s="670" t="str">
        <f>IF(OR(G10="XX",H10="XX",J10="XX",K10="XX",M10="XX",N10="XX",P10="XX",Q10="XX",S10="XX",T10="XX",V10="XX",W10="XX"),"XX = El dato de excluidos por motivo de trabajo, no puede ser mayor a lo reportado en la línea de Exclusión del Cuadro 1.","")</f>
        <v/>
      </c>
      <c r="J11" s="670"/>
      <c r="K11" s="670"/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70"/>
    </row>
    <row r="12" spans="1:26" ht="15.75" customHeight="1">
      <c r="A12" s="541">
        <v>12</v>
      </c>
      <c r="B12" s="686"/>
      <c r="C12" s="686"/>
      <c r="D12" s="686"/>
      <c r="E12" s="686"/>
      <c r="I12" s="670"/>
      <c r="J12" s="670"/>
      <c r="K12" s="670"/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</row>
    <row r="13" spans="1:26" ht="15.75" customHeight="1">
      <c r="A13" s="541">
        <v>13</v>
      </c>
      <c r="B13" s="686"/>
      <c r="C13" s="686"/>
      <c r="D13" s="686"/>
      <c r="E13" s="686"/>
      <c r="U13" s="138"/>
      <c r="V13" s="138"/>
      <c r="W13" s="138"/>
    </row>
    <row r="14" spans="1:26">
      <c r="A14" s="541">
        <v>14</v>
      </c>
      <c r="B14" s="140"/>
      <c r="C14" s="140"/>
      <c r="D14" s="140"/>
      <c r="E14" s="140"/>
      <c r="U14" s="138"/>
      <c r="V14" s="138"/>
      <c r="W14" s="138"/>
    </row>
    <row r="15" spans="1:26" ht="18.75" customHeight="1">
      <c r="A15" s="541">
        <v>15</v>
      </c>
      <c r="B15" s="103" t="s">
        <v>4464</v>
      </c>
      <c r="C15" s="104"/>
      <c r="D15" s="105"/>
      <c r="E15" s="10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6" ht="18" customHeight="1">
      <c r="A16" s="541">
        <v>16</v>
      </c>
      <c r="B16" s="671"/>
      <c r="C16" s="672"/>
      <c r="D16" s="672"/>
      <c r="E16" s="672"/>
      <c r="F16" s="672"/>
      <c r="G16" s="672"/>
      <c r="H16" s="672"/>
      <c r="I16" s="672"/>
      <c r="J16" s="672"/>
      <c r="K16" s="672"/>
      <c r="L16" s="672"/>
      <c r="M16" s="672"/>
      <c r="N16" s="672"/>
      <c r="O16" s="672"/>
      <c r="P16" s="672"/>
      <c r="Q16" s="672"/>
      <c r="R16" s="672"/>
      <c r="S16" s="672"/>
      <c r="T16" s="672"/>
      <c r="U16" s="672"/>
      <c r="V16" s="672"/>
      <c r="W16" s="673"/>
    </row>
    <row r="17" spans="1:23" s="7" customFormat="1" ht="18" customHeight="1">
      <c r="A17" s="541"/>
      <c r="B17" s="674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6"/>
    </row>
    <row r="18" spans="1:23" s="7" customFormat="1" ht="18" customHeight="1">
      <c r="A18" s="541"/>
      <c r="B18" s="674"/>
      <c r="C18" s="675"/>
      <c r="D18" s="675"/>
      <c r="E18" s="675"/>
      <c r="F18" s="675"/>
      <c r="G18" s="675"/>
      <c r="H18" s="675"/>
      <c r="I18" s="675"/>
      <c r="J18" s="675"/>
      <c r="K18" s="675"/>
      <c r="L18" s="675"/>
      <c r="M18" s="675"/>
      <c r="N18" s="675"/>
      <c r="O18" s="675"/>
      <c r="P18" s="675"/>
      <c r="Q18" s="675"/>
      <c r="R18" s="675"/>
      <c r="S18" s="675"/>
      <c r="T18" s="675"/>
      <c r="U18" s="675"/>
      <c r="V18" s="675"/>
      <c r="W18" s="676"/>
    </row>
    <row r="19" spans="1:23" s="7" customFormat="1" ht="18" customHeight="1">
      <c r="A19" s="541"/>
      <c r="B19" s="674"/>
      <c r="C19" s="675"/>
      <c r="D19" s="675"/>
      <c r="E19" s="675"/>
      <c r="F19" s="675"/>
      <c r="G19" s="675"/>
      <c r="H19" s="675"/>
      <c r="I19" s="675"/>
      <c r="J19" s="675"/>
      <c r="K19" s="675"/>
      <c r="L19" s="675"/>
      <c r="M19" s="675"/>
      <c r="N19" s="675"/>
      <c r="O19" s="675"/>
      <c r="P19" s="675"/>
      <c r="Q19" s="675"/>
      <c r="R19" s="675"/>
      <c r="S19" s="675"/>
      <c r="T19" s="675"/>
      <c r="U19" s="675"/>
      <c r="V19" s="675"/>
      <c r="W19" s="676"/>
    </row>
    <row r="20" spans="1:23" s="7" customFormat="1" ht="18" customHeight="1">
      <c r="A20" s="541"/>
      <c r="B20" s="677"/>
      <c r="C20" s="678"/>
      <c r="D20" s="678"/>
      <c r="E20" s="678"/>
      <c r="F20" s="678"/>
      <c r="G20" s="678"/>
      <c r="H20" s="678"/>
      <c r="I20" s="678"/>
      <c r="J20" s="678"/>
      <c r="K20" s="678"/>
      <c r="L20" s="678"/>
      <c r="M20" s="678"/>
      <c r="N20" s="678"/>
      <c r="O20" s="678"/>
      <c r="P20" s="678"/>
      <c r="Q20" s="678"/>
      <c r="R20" s="678"/>
      <c r="S20" s="678"/>
      <c r="T20" s="678"/>
      <c r="U20" s="678"/>
      <c r="V20" s="678"/>
      <c r="W20" s="679"/>
    </row>
    <row r="21" spans="1:23" s="7" customFormat="1" ht="18" customHeight="1">
      <c r="A21" s="54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</row>
    <row r="22" spans="1:23" s="7" customFormat="1" ht="18" customHeight="1">
      <c r="A22" s="54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</row>
  </sheetData>
  <sheetProtection algorithmName="SHA-512" hashValue="P4OgSUsjyNmd77kSftpZhLNHGUpnzRfNbrbVg2lW2Cn/ldZgEzVRf4YktL/pFGYuwAO2rwsuAoHOmLmVxAHFZw==" saltValue="kwEnRKysQKm8QaqiBQJqHg==" spinCount="100000" sheet="1" objects="1" scenarios="1"/>
  <protectedRanges>
    <protectedRange sqref="G7:H9 J7:K9 M7:N9 P7:Q9 S7:T9 V7:W9" name="Rango1_3"/>
  </protectedRanges>
  <mergeCells count="15">
    <mergeCell ref="I11:W12"/>
    <mergeCell ref="B16:W20"/>
    <mergeCell ref="R4:T4"/>
    <mergeCell ref="U4:W4"/>
    <mergeCell ref="L7:N7"/>
    <mergeCell ref="O7:Q7"/>
    <mergeCell ref="R7:T7"/>
    <mergeCell ref="U7:W7"/>
    <mergeCell ref="B4:B5"/>
    <mergeCell ref="C4:E4"/>
    <mergeCell ref="F4:H4"/>
    <mergeCell ref="I4:K4"/>
    <mergeCell ref="L4:N4"/>
    <mergeCell ref="O4:Q4"/>
    <mergeCell ref="B10:E13"/>
  </mergeCells>
  <conditionalFormatting sqref="C6:E9">
    <cfRule type="cellIs" dxfId="30" priority="20" operator="equal">
      <formula>0</formula>
    </cfRule>
  </conditionalFormatting>
  <conditionalFormatting sqref="F7:F9">
    <cfRule type="cellIs" dxfId="29" priority="9" operator="equal">
      <formula>0</formula>
    </cfRule>
  </conditionalFormatting>
  <conditionalFormatting sqref="F6:W6">
    <cfRule type="cellIs" dxfId="28" priority="11" operator="equal">
      <formula>0</formula>
    </cfRule>
  </conditionalFormatting>
  <conditionalFormatting sqref="I7:I9">
    <cfRule type="cellIs" dxfId="27" priority="13" operator="equal">
      <formula>0</formula>
    </cfRule>
  </conditionalFormatting>
  <conditionalFormatting sqref="I11:W12">
    <cfRule type="notContainsBlanks" dxfId="26" priority="19">
      <formula>LEN(TRIM(I11))&gt;0</formula>
    </cfRule>
  </conditionalFormatting>
  <conditionalFormatting sqref="L7:L9">
    <cfRule type="cellIs" dxfId="25" priority="7" operator="equal">
      <formula>0</formula>
    </cfRule>
  </conditionalFormatting>
  <conditionalFormatting sqref="O7:O9">
    <cfRule type="cellIs" dxfId="24" priority="5" operator="equal">
      <formula>0</formula>
    </cfRule>
  </conditionalFormatting>
  <conditionalFormatting sqref="R7:R9">
    <cfRule type="cellIs" dxfId="23" priority="3" operator="equal">
      <formula>0</formula>
    </cfRule>
  </conditionalFormatting>
  <conditionalFormatting sqref="U7:U9">
    <cfRule type="cellIs" dxfId="22" priority="1" operator="equal">
      <formula>0</formula>
    </cfRule>
  </conditionalFormatting>
  <dataValidations count="2">
    <dataValidation allowBlank="1" showErrorMessage="1" prompt="Sólo para Instituciones PRIVADAS." sqref="F6:W9" xr:uid="{00000000-0002-0000-1200-000000000000}"/>
    <dataValidation allowBlank="1" showInputMessage="1" showErrorMessage="1" prompt="Sólo para Instituciones PRIVADAS." sqref="JE65535:JF65536 TA65535:TB65536 ACW65535:ACX65536 AMS65535:AMT65536 AWO65535:AWP65536 BGK65535:BGL65536 BQG65535:BQH65536 CAC65535:CAD65536 CJY65535:CJZ65536 CTU65535:CTV65536 DDQ65535:DDR65536 DNM65535:DNN65536 DXI65535:DXJ65536 EHE65535:EHF65536 ERA65535:ERB65536 FAW65535:FAX65536 FKS65535:FKT65536 FUO65535:FUP65536 GEK65535:GEL65536 GOG65535:GOH65536 GYC65535:GYD65536 HHY65535:HHZ65536 HRU65535:HRV65536 IBQ65535:IBR65536 ILM65535:ILN65536 IVI65535:IVJ65536 JFE65535:JFF65536 JPA65535:JPB65536 JYW65535:JYX65536 KIS65535:KIT65536 KSO65535:KSP65536 LCK65535:LCL65536 LMG65535:LMH65536 LWC65535:LWD65536 MFY65535:MFZ65536 MPU65535:MPV65536 MZQ65535:MZR65536 NJM65535:NJN65536 NTI65535:NTJ65536 ODE65535:ODF65536 ONA65535:ONB65536 OWW65535:OWX65536 PGS65535:PGT65536 PQO65535:PQP65536 QAK65535:QAL65536 QKG65535:QKH65536 QUC65535:QUD65536 RDY65535:RDZ65536 RNU65535:RNV65536 RXQ65535:RXR65536 SHM65535:SHN65536 SRI65535:SRJ65536 TBE65535:TBF65536 TLA65535:TLB65536 TUW65535:TUX65536 UES65535:UET65536 UOO65535:UOP65536 UYK65535:UYL65536 VIG65535:VIH65536 VSC65535:VSD65536 WBY65535:WBZ65536 WLU65535:WLV65536 WVQ65535:WVR65536 JE131071:JF131072 TA131071:TB131072 ACW131071:ACX131072 AMS131071:AMT131072 AWO131071:AWP131072 BGK131071:BGL131072 BQG131071:BQH131072 CAC131071:CAD131072 CJY131071:CJZ131072 CTU131071:CTV131072 DDQ131071:DDR131072 DNM131071:DNN131072 DXI131071:DXJ131072 EHE131071:EHF131072 ERA131071:ERB131072 FAW131071:FAX131072 FKS131071:FKT131072 FUO131071:FUP131072 GEK131071:GEL131072 GOG131071:GOH131072 GYC131071:GYD131072 HHY131071:HHZ131072 HRU131071:HRV131072 IBQ131071:IBR131072 ILM131071:ILN131072 IVI131071:IVJ131072 JFE131071:JFF131072 JPA131071:JPB131072 JYW131071:JYX131072 KIS131071:KIT131072 KSO131071:KSP131072 LCK131071:LCL131072 LMG131071:LMH131072 LWC131071:LWD131072 MFY131071:MFZ131072 MPU131071:MPV131072 MZQ131071:MZR131072 NJM131071:NJN131072 NTI131071:NTJ131072 ODE131071:ODF131072 ONA131071:ONB131072 OWW131071:OWX131072 PGS131071:PGT131072 PQO131071:PQP131072 QAK131071:QAL131072 QKG131071:QKH131072 QUC131071:QUD131072 RDY131071:RDZ131072 RNU131071:RNV131072 RXQ131071:RXR131072 SHM131071:SHN131072 SRI131071:SRJ131072 TBE131071:TBF131072 TLA131071:TLB131072 TUW131071:TUX131072 UES131071:UET131072 UOO131071:UOP131072 UYK131071:UYL131072 VIG131071:VIH131072 VSC131071:VSD131072 WBY131071:WBZ131072 WLU131071:WLV131072 WVQ131071:WVR131072 JE196607:JF196608 TA196607:TB196608 ACW196607:ACX196608 AMS196607:AMT196608 AWO196607:AWP196608 BGK196607:BGL196608 BQG196607:BQH196608 CAC196607:CAD196608 CJY196607:CJZ196608 CTU196607:CTV196608 DDQ196607:DDR196608 DNM196607:DNN196608 DXI196607:DXJ196608 EHE196607:EHF196608 ERA196607:ERB196608 FAW196607:FAX196608 FKS196607:FKT196608 FUO196607:FUP196608 GEK196607:GEL196608 GOG196607:GOH196608 GYC196607:GYD196608 HHY196607:HHZ196608 HRU196607:HRV196608 IBQ196607:IBR196608 ILM196607:ILN196608 IVI196607:IVJ196608 JFE196607:JFF196608 JPA196607:JPB196608 JYW196607:JYX196608 KIS196607:KIT196608 KSO196607:KSP196608 LCK196607:LCL196608 LMG196607:LMH196608 LWC196607:LWD196608 MFY196607:MFZ196608 MPU196607:MPV196608 MZQ196607:MZR196608 NJM196607:NJN196608 NTI196607:NTJ196608 ODE196607:ODF196608 ONA196607:ONB196608 OWW196607:OWX196608 PGS196607:PGT196608 PQO196607:PQP196608 QAK196607:QAL196608 QKG196607:QKH196608 QUC196607:QUD196608 RDY196607:RDZ196608 RNU196607:RNV196608 RXQ196607:RXR196608 SHM196607:SHN196608 SRI196607:SRJ196608 TBE196607:TBF196608 TLA196607:TLB196608 TUW196607:TUX196608 UES196607:UET196608 UOO196607:UOP196608 UYK196607:UYL196608 VIG196607:VIH196608 VSC196607:VSD196608 WBY196607:WBZ196608 WLU196607:WLV196608 WVQ196607:WVR196608 JE262143:JF262144 TA262143:TB262144 ACW262143:ACX262144 AMS262143:AMT262144 AWO262143:AWP262144 BGK262143:BGL262144 BQG262143:BQH262144 CAC262143:CAD262144 CJY262143:CJZ262144 CTU262143:CTV262144 DDQ262143:DDR262144 DNM262143:DNN262144 DXI262143:DXJ262144 EHE262143:EHF262144 ERA262143:ERB262144 FAW262143:FAX262144 FKS262143:FKT262144 FUO262143:FUP262144 GEK262143:GEL262144 GOG262143:GOH262144 GYC262143:GYD262144 HHY262143:HHZ262144 HRU262143:HRV262144 IBQ262143:IBR262144 ILM262143:ILN262144 IVI262143:IVJ262144 JFE262143:JFF262144 JPA262143:JPB262144 JYW262143:JYX262144 KIS262143:KIT262144 KSO262143:KSP262144 LCK262143:LCL262144 LMG262143:LMH262144 LWC262143:LWD262144 MFY262143:MFZ262144 MPU262143:MPV262144 MZQ262143:MZR262144 NJM262143:NJN262144 NTI262143:NTJ262144 ODE262143:ODF262144 ONA262143:ONB262144 OWW262143:OWX262144 PGS262143:PGT262144 PQO262143:PQP262144 QAK262143:QAL262144 QKG262143:QKH262144 QUC262143:QUD262144 RDY262143:RDZ262144 RNU262143:RNV262144 RXQ262143:RXR262144 SHM262143:SHN262144 SRI262143:SRJ262144 TBE262143:TBF262144 TLA262143:TLB262144 TUW262143:TUX262144 UES262143:UET262144 UOO262143:UOP262144 UYK262143:UYL262144 VIG262143:VIH262144 VSC262143:VSD262144 WBY262143:WBZ262144 WLU262143:WLV262144 WVQ262143:WVR262144 JE327679:JF327680 TA327679:TB327680 ACW327679:ACX327680 AMS327679:AMT327680 AWO327679:AWP327680 BGK327679:BGL327680 BQG327679:BQH327680 CAC327679:CAD327680 CJY327679:CJZ327680 CTU327679:CTV327680 DDQ327679:DDR327680 DNM327679:DNN327680 DXI327679:DXJ327680 EHE327679:EHF327680 ERA327679:ERB327680 FAW327679:FAX327680 FKS327679:FKT327680 FUO327679:FUP327680 GEK327679:GEL327680 GOG327679:GOH327680 GYC327679:GYD327680 HHY327679:HHZ327680 HRU327679:HRV327680 IBQ327679:IBR327680 ILM327679:ILN327680 IVI327679:IVJ327680 JFE327679:JFF327680 JPA327679:JPB327680 JYW327679:JYX327680 KIS327679:KIT327680 KSO327679:KSP327680 LCK327679:LCL327680 LMG327679:LMH327680 LWC327679:LWD327680 MFY327679:MFZ327680 MPU327679:MPV327680 MZQ327679:MZR327680 NJM327679:NJN327680 NTI327679:NTJ327680 ODE327679:ODF327680 ONA327679:ONB327680 OWW327679:OWX327680 PGS327679:PGT327680 PQO327679:PQP327680 QAK327679:QAL327680 QKG327679:QKH327680 QUC327679:QUD327680 RDY327679:RDZ327680 RNU327679:RNV327680 RXQ327679:RXR327680 SHM327679:SHN327680 SRI327679:SRJ327680 TBE327679:TBF327680 TLA327679:TLB327680 TUW327679:TUX327680 UES327679:UET327680 UOO327679:UOP327680 UYK327679:UYL327680 VIG327679:VIH327680 VSC327679:VSD327680 WBY327679:WBZ327680 WLU327679:WLV327680 WVQ327679:WVR327680 JE393215:JF393216 TA393215:TB393216 ACW393215:ACX393216 AMS393215:AMT393216 AWO393215:AWP393216 BGK393215:BGL393216 BQG393215:BQH393216 CAC393215:CAD393216 CJY393215:CJZ393216 CTU393215:CTV393216 DDQ393215:DDR393216 DNM393215:DNN393216 DXI393215:DXJ393216 EHE393215:EHF393216 ERA393215:ERB393216 FAW393215:FAX393216 FKS393215:FKT393216 FUO393215:FUP393216 GEK393215:GEL393216 GOG393215:GOH393216 GYC393215:GYD393216 HHY393215:HHZ393216 HRU393215:HRV393216 IBQ393215:IBR393216 ILM393215:ILN393216 IVI393215:IVJ393216 JFE393215:JFF393216 JPA393215:JPB393216 JYW393215:JYX393216 KIS393215:KIT393216 KSO393215:KSP393216 LCK393215:LCL393216 LMG393215:LMH393216 LWC393215:LWD393216 MFY393215:MFZ393216 MPU393215:MPV393216 MZQ393215:MZR393216 NJM393215:NJN393216 NTI393215:NTJ393216 ODE393215:ODF393216 ONA393215:ONB393216 OWW393215:OWX393216 PGS393215:PGT393216 PQO393215:PQP393216 QAK393215:QAL393216 QKG393215:QKH393216 QUC393215:QUD393216 RDY393215:RDZ393216 RNU393215:RNV393216 RXQ393215:RXR393216 SHM393215:SHN393216 SRI393215:SRJ393216 TBE393215:TBF393216 TLA393215:TLB393216 TUW393215:TUX393216 UES393215:UET393216 UOO393215:UOP393216 UYK393215:UYL393216 VIG393215:VIH393216 VSC393215:VSD393216 WBY393215:WBZ393216 WLU393215:WLV393216 WVQ393215:WVR393216 JE458751:JF458752 TA458751:TB458752 ACW458751:ACX458752 AMS458751:AMT458752 AWO458751:AWP458752 BGK458751:BGL458752 BQG458751:BQH458752 CAC458751:CAD458752 CJY458751:CJZ458752 CTU458751:CTV458752 DDQ458751:DDR458752 DNM458751:DNN458752 DXI458751:DXJ458752 EHE458751:EHF458752 ERA458751:ERB458752 FAW458751:FAX458752 FKS458751:FKT458752 FUO458751:FUP458752 GEK458751:GEL458752 GOG458751:GOH458752 GYC458751:GYD458752 HHY458751:HHZ458752 HRU458751:HRV458752 IBQ458751:IBR458752 ILM458751:ILN458752 IVI458751:IVJ458752 JFE458751:JFF458752 JPA458751:JPB458752 JYW458751:JYX458752 KIS458751:KIT458752 KSO458751:KSP458752 LCK458751:LCL458752 LMG458751:LMH458752 LWC458751:LWD458752 MFY458751:MFZ458752 MPU458751:MPV458752 MZQ458751:MZR458752 NJM458751:NJN458752 NTI458751:NTJ458752 ODE458751:ODF458752 ONA458751:ONB458752 OWW458751:OWX458752 PGS458751:PGT458752 PQO458751:PQP458752 QAK458751:QAL458752 QKG458751:QKH458752 QUC458751:QUD458752 RDY458751:RDZ458752 RNU458751:RNV458752 RXQ458751:RXR458752 SHM458751:SHN458752 SRI458751:SRJ458752 TBE458751:TBF458752 TLA458751:TLB458752 TUW458751:TUX458752 UES458751:UET458752 UOO458751:UOP458752 UYK458751:UYL458752 VIG458751:VIH458752 VSC458751:VSD458752 WBY458751:WBZ458752 WLU458751:WLV458752 WVQ458751:WVR458752 JE524287:JF524288 TA524287:TB524288 ACW524287:ACX524288 AMS524287:AMT524288 AWO524287:AWP524288 BGK524287:BGL524288 BQG524287:BQH524288 CAC524287:CAD524288 CJY524287:CJZ524288 CTU524287:CTV524288 DDQ524287:DDR524288 DNM524287:DNN524288 DXI524287:DXJ524288 EHE524287:EHF524288 ERA524287:ERB524288 FAW524287:FAX524288 FKS524287:FKT524288 FUO524287:FUP524288 GEK524287:GEL524288 GOG524287:GOH524288 GYC524287:GYD524288 HHY524287:HHZ524288 HRU524287:HRV524288 IBQ524287:IBR524288 ILM524287:ILN524288 IVI524287:IVJ524288 JFE524287:JFF524288 JPA524287:JPB524288 JYW524287:JYX524288 KIS524287:KIT524288 KSO524287:KSP524288 LCK524287:LCL524288 LMG524287:LMH524288 LWC524287:LWD524288 MFY524287:MFZ524288 MPU524287:MPV524288 MZQ524287:MZR524288 NJM524287:NJN524288 NTI524287:NTJ524288 ODE524287:ODF524288 ONA524287:ONB524288 OWW524287:OWX524288 PGS524287:PGT524288 PQO524287:PQP524288 QAK524287:QAL524288 QKG524287:QKH524288 QUC524287:QUD524288 RDY524287:RDZ524288 RNU524287:RNV524288 RXQ524287:RXR524288 SHM524287:SHN524288 SRI524287:SRJ524288 TBE524287:TBF524288 TLA524287:TLB524288 TUW524287:TUX524288 UES524287:UET524288 UOO524287:UOP524288 UYK524287:UYL524288 VIG524287:VIH524288 VSC524287:VSD524288 WBY524287:WBZ524288 WLU524287:WLV524288 WVQ524287:WVR524288 JE589823:JF589824 TA589823:TB589824 ACW589823:ACX589824 AMS589823:AMT589824 AWO589823:AWP589824 BGK589823:BGL589824 BQG589823:BQH589824 CAC589823:CAD589824 CJY589823:CJZ589824 CTU589823:CTV589824 DDQ589823:DDR589824 DNM589823:DNN589824 DXI589823:DXJ589824 EHE589823:EHF589824 ERA589823:ERB589824 FAW589823:FAX589824 FKS589823:FKT589824 FUO589823:FUP589824 GEK589823:GEL589824 GOG589823:GOH589824 GYC589823:GYD589824 HHY589823:HHZ589824 HRU589823:HRV589824 IBQ589823:IBR589824 ILM589823:ILN589824 IVI589823:IVJ589824 JFE589823:JFF589824 JPA589823:JPB589824 JYW589823:JYX589824 KIS589823:KIT589824 KSO589823:KSP589824 LCK589823:LCL589824 LMG589823:LMH589824 LWC589823:LWD589824 MFY589823:MFZ589824 MPU589823:MPV589824 MZQ589823:MZR589824 NJM589823:NJN589824 NTI589823:NTJ589824 ODE589823:ODF589824 ONA589823:ONB589824 OWW589823:OWX589824 PGS589823:PGT589824 PQO589823:PQP589824 QAK589823:QAL589824 QKG589823:QKH589824 QUC589823:QUD589824 RDY589823:RDZ589824 RNU589823:RNV589824 RXQ589823:RXR589824 SHM589823:SHN589824 SRI589823:SRJ589824 TBE589823:TBF589824 TLA589823:TLB589824 TUW589823:TUX589824 UES589823:UET589824 UOO589823:UOP589824 UYK589823:UYL589824 VIG589823:VIH589824 VSC589823:VSD589824 WBY589823:WBZ589824 WLU589823:WLV589824 WVQ589823:WVR589824 JE655359:JF655360 TA655359:TB655360 ACW655359:ACX655360 AMS655359:AMT655360 AWO655359:AWP655360 BGK655359:BGL655360 BQG655359:BQH655360 CAC655359:CAD655360 CJY655359:CJZ655360 CTU655359:CTV655360 DDQ655359:DDR655360 DNM655359:DNN655360 DXI655359:DXJ655360 EHE655359:EHF655360 ERA655359:ERB655360 FAW655359:FAX655360 FKS655359:FKT655360 FUO655359:FUP655360 GEK655359:GEL655360 GOG655359:GOH655360 GYC655359:GYD655360 HHY655359:HHZ655360 HRU655359:HRV655360 IBQ655359:IBR655360 ILM655359:ILN655360 IVI655359:IVJ655360 JFE655359:JFF655360 JPA655359:JPB655360 JYW655359:JYX655360 KIS655359:KIT655360 KSO655359:KSP655360 LCK655359:LCL655360 LMG655359:LMH655360 LWC655359:LWD655360 MFY655359:MFZ655360 MPU655359:MPV655360 MZQ655359:MZR655360 NJM655359:NJN655360 NTI655359:NTJ655360 ODE655359:ODF655360 ONA655359:ONB655360 OWW655359:OWX655360 PGS655359:PGT655360 PQO655359:PQP655360 QAK655359:QAL655360 QKG655359:QKH655360 QUC655359:QUD655360 RDY655359:RDZ655360 RNU655359:RNV655360 RXQ655359:RXR655360 SHM655359:SHN655360 SRI655359:SRJ655360 TBE655359:TBF655360 TLA655359:TLB655360 TUW655359:TUX655360 UES655359:UET655360 UOO655359:UOP655360 UYK655359:UYL655360 VIG655359:VIH655360 VSC655359:VSD655360 WBY655359:WBZ655360 WLU655359:WLV655360 WVQ655359:WVR655360 JE720895:JF720896 TA720895:TB720896 ACW720895:ACX720896 AMS720895:AMT720896 AWO720895:AWP720896 BGK720895:BGL720896 BQG720895:BQH720896 CAC720895:CAD720896 CJY720895:CJZ720896 CTU720895:CTV720896 DDQ720895:DDR720896 DNM720895:DNN720896 DXI720895:DXJ720896 EHE720895:EHF720896 ERA720895:ERB720896 FAW720895:FAX720896 FKS720895:FKT720896 FUO720895:FUP720896 GEK720895:GEL720896 GOG720895:GOH720896 GYC720895:GYD720896 HHY720895:HHZ720896 HRU720895:HRV720896 IBQ720895:IBR720896 ILM720895:ILN720896 IVI720895:IVJ720896 JFE720895:JFF720896 JPA720895:JPB720896 JYW720895:JYX720896 KIS720895:KIT720896 KSO720895:KSP720896 LCK720895:LCL720896 LMG720895:LMH720896 LWC720895:LWD720896 MFY720895:MFZ720896 MPU720895:MPV720896 MZQ720895:MZR720896 NJM720895:NJN720896 NTI720895:NTJ720896 ODE720895:ODF720896 ONA720895:ONB720896 OWW720895:OWX720896 PGS720895:PGT720896 PQO720895:PQP720896 QAK720895:QAL720896 QKG720895:QKH720896 QUC720895:QUD720896 RDY720895:RDZ720896 RNU720895:RNV720896 RXQ720895:RXR720896 SHM720895:SHN720896 SRI720895:SRJ720896 TBE720895:TBF720896 TLA720895:TLB720896 TUW720895:TUX720896 UES720895:UET720896 UOO720895:UOP720896 UYK720895:UYL720896 VIG720895:VIH720896 VSC720895:VSD720896 WBY720895:WBZ720896 WLU720895:WLV720896 WVQ720895:WVR720896 JE786431:JF786432 TA786431:TB786432 ACW786431:ACX786432 AMS786431:AMT786432 AWO786431:AWP786432 BGK786431:BGL786432 BQG786431:BQH786432 CAC786431:CAD786432 CJY786431:CJZ786432 CTU786431:CTV786432 DDQ786431:DDR786432 DNM786431:DNN786432 DXI786431:DXJ786432 EHE786431:EHF786432 ERA786431:ERB786432 FAW786431:FAX786432 FKS786431:FKT786432 FUO786431:FUP786432 GEK786431:GEL786432 GOG786431:GOH786432 GYC786431:GYD786432 HHY786431:HHZ786432 HRU786431:HRV786432 IBQ786431:IBR786432 ILM786431:ILN786432 IVI786431:IVJ786432 JFE786431:JFF786432 JPA786431:JPB786432 JYW786431:JYX786432 KIS786431:KIT786432 KSO786431:KSP786432 LCK786431:LCL786432 LMG786431:LMH786432 LWC786431:LWD786432 MFY786431:MFZ786432 MPU786431:MPV786432 MZQ786431:MZR786432 NJM786431:NJN786432 NTI786431:NTJ786432 ODE786431:ODF786432 ONA786431:ONB786432 OWW786431:OWX786432 PGS786431:PGT786432 PQO786431:PQP786432 QAK786431:QAL786432 QKG786431:QKH786432 QUC786431:QUD786432 RDY786431:RDZ786432 RNU786431:RNV786432 RXQ786431:RXR786432 SHM786431:SHN786432 SRI786431:SRJ786432 TBE786431:TBF786432 TLA786431:TLB786432 TUW786431:TUX786432 UES786431:UET786432 UOO786431:UOP786432 UYK786431:UYL786432 VIG786431:VIH786432 VSC786431:VSD786432 WBY786431:WBZ786432 WLU786431:WLV786432 WVQ786431:WVR786432 JE851967:JF851968 TA851967:TB851968 ACW851967:ACX851968 AMS851967:AMT851968 AWO851967:AWP851968 BGK851967:BGL851968 BQG851967:BQH851968 CAC851967:CAD851968 CJY851967:CJZ851968 CTU851967:CTV851968 DDQ851967:DDR851968 DNM851967:DNN851968 DXI851967:DXJ851968 EHE851967:EHF851968 ERA851967:ERB851968 FAW851967:FAX851968 FKS851967:FKT851968 FUO851967:FUP851968 GEK851967:GEL851968 GOG851967:GOH851968 GYC851967:GYD851968 HHY851967:HHZ851968 HRU851967:HRV851968 IBQ851967:IBR851968 ILM851967:ILN851968 IVI851967:IVJ851968 JFE851967:JFF851968 JPA851967:JPB851968 JYW851967:JYX851968 KIS851967:KIT851968 KSO851967:KSP851968 LCK851967:LCL851968 LMG851967:LMH851968 LWC851967:LWD851968 MFY851967:MFZ851968 MPU851967:MPV851968 MZQ851967:MZR851968 NJM851967:NJN851968 NTI851967:NTJ851968 ODE851967:ODF851968 ONA851967:ONB851968 OWW851967:OWX851968 PGS851967:PGT851968 PQO851967:PQP851968 QAK851967:QAL851968 QKG851967:QKH851968 QUC851967:QUD851968 RDY851967:RDZ851968 RNU851967:RNV851968 RXQ851967:RXR851968 SHM851967:SHN851968 SRI851967:SRJ851968 TBE851967:TBF851968 TLA851967:TLB851968 TUW851967:TUX851968 UES851967:UET851968 UOO851967:UOP851968 UYK851967:UYL851968 VIG851967:VIH851968 VSC851967:VSD851968 WBY851967:WBZ851968 WLU851967:WLV851968 WVQ851967:WVR851968 JE917503:JF917504 TA917503:TB917504 ACW917503:ACX917504 AMS917503:AMT917504 AWO917503:AWP917504 BGK917503:BGL917504 BQG917503:BQH917504 CAC917503:CAD917504 CJY917503:CJZ917504 CTU917503:CTV917504 DDQ917503:DDR917504 DNM917503:DNN917504 DXI917503:DXJ917504 EHE917503:EHF917504 ERA917503:ERB917504 FAW917503:FAX917504 FKS917503:FKT917504 FUO917503:FUP917504 GEK917503:GEL917504 GOG917503:GOH917504 GYC917503:GYD917504 HHY917503:HHZ917504 HRU917503:HRV917504 IBQ917503:IBR917504 ILM917503:ILN917504 IVI917503:IVJ917504 JFE917503:JFF917504 JPA917503:JPB917504 JYW917503:JYX917504 KIS917503:KIT917504 KSO917503:KSP917504 LCK917503:LCL917504 LMG917503:LMH917504 LWC917503:LWD917504 MFY917503:MFZ917504 MPU917503:MPV917504 MZQ917503:MZR917504 NJM917503:NJN917504 NTI917503:NTJ917504 ODE917503:ODF917504 ONA917503:ONB917504 OWW917503:OWX917504 PGS917503:PGT917504 PQO917503:PQP917504 QAK917503:QAL917504 QKG917503:QKH917504 QUC917503:QUD917504 RDY917503:RDZ917504 RNU917503:RNV917504 RXQ917503:RXR917504 SHM917503:SHN917504 SRI917503:SRJ917504 TBE917503:TBF917504 TLA917503:TLB917504 TUW917503:TUX917504 UES917503:UET917504 UOO917503:UOP917504 UYK917503:UYL917504 VIG917503:VIH917504 VSC917503:VSD917504 WBY917503:WBZ917504 WLU917503:WLV917504 WVQ917503:WVR917504 JE983039:JF983040 TA983039:TB983040 ACW983039:ACX983040 AMS983039:AMT983040 AWO983039:AWP983040 BGK983039:BGL983040 BQG983039:BQH983040 CAC983039:CAD983040 CJY983039:CJZ983040 CTU983039:CTV983040 DDQ983039:DDR983040 DNM983039:DNN983040 DXI983039:DXJ983040 EHE983039:EHF983040 ERA983039:ERB983040 FAW983039:FAX983040 FKS983039:FKT983040 FUO983039:FUP983040 GEK983039:GEL983040 GOG983039:GOH983040 GYC983039:GYD983040 HHY983039:HHZ983040 HRU983039:HRV983040 IBQ983039:IBR983040 ILM983039:ILN983040 IVI983039:IVJ983040 JFE983039:JFF983040 JPA983039:JPB983040 JYW983039:JYX983040 KIS983039:KIT983040 KSO983039:KSP983040 LCK983039:LCL983040 LMG983039:LMH983040 LWC983039:LWD983040 MFY983039:MFZ983040 MPU983039:MPV983040 MZQ983039:MZR983040 NJM983039:NJN983040 NTI983039:NTJ983040 ODE983039:ODF983040 ONA983039:ONB983040 OWW983039:OWX983040 PGS983039:PGT983040 PQO983039:PQP983040 QAK983039:QAL983040 QKG983039:QKH983040 QUC983039:QUD983040 RDY983039:RDZ983040 RNU983039:RNV983040 RXQ983039:RXR983040 SHM983039:SHN983040 SRI983039:SRJ983040 TBE983039:TBF983040 TLA983039:TLB983040 TUW983039:TUX983040 UES983039:UET983040 UOO983039:UOP983040 UYK983039:UYL983040 VIG983039:VIH983040 VSC983039:VSD983040 WBY983039:WBZ983040 WLU983039:WLV983040 WVQ983039:WVR983040 WCB983045:WCC983046 JK65541:JL65542 TG65541:TH65542 ADC65541:ADD65542 AMY65541:AMZ65542 AWU65541:AWV65542 BGQ65541:BGR65542 BQM65541:BQN65542 CAI65541:CAJ65542 CKE65541:CKF65542 CUA65541:CUB65542 DDW65541:DDX65542 DNS65541:DNT65542 DXO65541:DXP65542 EHK65541:EHL65542 ERG65541:ERH65542 FBC65541:FBD65542 FKY65541:FKZ65542 FUU65541:FUV65542 GEQ65541:GER65542 GOM65541:GON65542 GYI65541:GYJ65542 HIE65541:HIF65542 HSA65541:HSB65542 IBW65541:IBX65542 ILS65541:ILT65542 IVO65541:IVP65542 JFK65541:JFL65542 JPG65541:JPH65542 JZC65541:JZD65542 KIY65541:KIZ65542 KSU65541:KSV65542 LCQ65541:LCR65542 LMM65541:LMN65542 LWI65541:LWJ65542 MGE65541:MGF65542 MQA65541:MQB65542 MZW65541:MZX65542 NJS65541:NJT65542 NTO65541:NTP65542 ODK65541:ODL65542 ONG65541:ONH65542 OXC65541:OXD65542 PGY65541:PGZ65542 PQU65541:PQV65542 QAQ65541:QAR65542 QKM65541:QKN65542 QUI65541:QUJ65542 REE65541:REF65542 ROA65541:ROB65542 RXW65541:RXX65542 SHS65541:SHT65542 SRO65541:SRP65542 TBK65541:TBL65542 TLG65541:TLH65542 TVC65541:TVD65542 UEY65541:UEZ65542 UOU65541:UOV65542 UYQ65541:UYR65542 VIM65541:VIN65542 VSI65541:VSJ65542 WCE65541:WCF65542 WMA65541:WMB65542 WVW65541:WVX65542 JK131077:JL131078 TG131077:TH131078 ADC131077:ADD131078 AMY131077:AMZ131078 AWU131077:AWV131078 BGQ131077:BGR131078 BQM131077:BQN131078 CAI131077:CAJ131078 CKE131077:CKF131078 CUA131077:CUB131078 DDW131077:DDX131078 DNS131077:DNT131078 DXO131077:DXP131078 EHK131077:EHL131078 ERG131077:ERH131078 FBC131077:FBD131078 FKY131077:FKZ131078 FUU131077:FUV131078 GEQ131077:GER131078 GOM131077:GON131078 GYI131077:GYJ131078 HIE131077:HIF131078 HSA131077:HSB131078 IBW131077:IBX131078 ILS131077:ILT131078 IVO131077:IVP131078 JFK131077:JFL131078 JPG131077:JPH131078 JZC131077:JZD131078 KIY131077:KIZ131078 KSU131077:KSV131078 LCQ131077:LCR131078 LMM131077:LMN131078 LWI131077:LWJ131078 MGE131077:MGF131078 MQA131077:MQB131078 MZW131077:MZX131078 NJS131077:NJT131078 NTO131077:NTP131078 ODK131077:ODL131078 ONG131077:ONH131078 OXC131077:OXD131078 PGY131077:PGZ131078 PQU131077:PQV131078 QAQ131077:QAR131078 QKM131077:QKN131078 QUI131077:QUJ131078 REE131077:REF131078 ROA131077:ROB131078 RXW131077:RXX131078 SHS131077:SHT131078 SRO131077:SRP131078 TBK131077:TBL131078 TLG131077:TLH131078 TVC131077:TVD131078 UEY131077:UEZ131078 UOU131077:UOV131078 UYQ131077:UYR131078 VIM131077:VIN131078 VSI131077:VSJ131078 WCE131077:WCF131078 WMA131077:WMB131078 WVW131077:WVX131078 JK196613:JL196614 TG196613:TH196614 ADC196613:ADD196614 AMY196613:AMZ196614 AWU196613:AWV196614 BGQ196613:BGR196614 BQM196613:BQN196614 CAI196613:CAJ196614 CKE196613:CKF196614 CUA196613:CUB196614 DDW196613:DDX196614 DNS196613:DNT196614 DXO196613:DXP196614 EHK196613:EHL196614 ERG196613:ERH196614 FBC196613:FBD196614 FKY196613:FKZ196614 FUU196613:FUV196614 GEQ196613:GER196614 GOM196613:GON196614 GYI196613:GYJ196614 HIE196613:HIF196614 HSA196613:HSB196614 IBW196613:IBX196614 ILS196613:ILT196614 IVO196613:IVP196614 JFK196613:JFL196614 JPG196613:JPH196614 JZC196613:JZD196614 KIY196613:KIZ196614 KSU196613:KSV196614 LCQ196613:LCR196614 LMM196613:LMN196614 LWI196613:LWJ196614 MGE196613:MGF196614 MQA196613:MQB196614 MZW196613:MZX196614 NJS196613:NJT196614 NTO196613:NTP196614 ODK196613:ODL196614 ONG196613:ONH196614 OXC196613:OXD196614 PGY196613:PGZ196614 PQU196613:PQV196614 QAQ196613:QAR196614 QKM196613:QKN196614 QUI196613:QUJ196614 REE196613:REF196614 ROA196613:ROB196614 RXW196613:RXX196614 SHS196613:SHT196614 SRO196613:SRP196614 TBK196613:TBL196614 TLG196613:TLH196614 TVC196613:TVD196614 UEY196613:UEZ196614 UOU196613:UOV196614 UYQ196613:UYR196614 VIM196613:VIN196614 VSI196613:VSJ196614 WCE196613:WCF196614 WMA196613:WMB196614 WVW196613:WVX196614 JK262149:JL262150 TG262149:TH262150 ADC262149:ADD262150 AMY262149:AMZ262150 AWU262149:AWV262150 BGQ262149:BGR262150 BQM262149:BQN262150 CAI262149:CAJ262150 CKE262149:CKF262150 CUA262149:CUB262150 DDW262149:DDX262150 DNS262149:DNT262150 DXO262149:DXP262150 EHK262149:EHL262150 ERG262149:ERH262150 FBC262149:FBD262150 FKY262149:FKZ262150 FUU262149:FUV262150 GEQ262149:GER262150 GOM262149:GON262150 GYI262149:GYJ262150 HIE262149:HIF262150 HSA262149:HSB262150 IBW262149:IBX262150 ILS262149:ILT262150 IVO262149:IVP262150 JFK262149:JFL262150 JPG262149:JPH262150 JZC262149:JZD262150 KIY262149:KIZ262150 KSU262149:KSV262150 LCQ262149:LCR262150 LMM262149:LMN262150 LWI262149:LWJ262150 MGE262149:MGF262150 MQA262149:MQB262150 MZW262149:MZX262150 NJS262149:NJT262150 NTO262149:NTP262150 ODK262149:ODL262150 ONG262149:ONH262150 OXC262149:OXD262150 PGY262149:PGZ262150 PQU262149:PQV262150 QAQ262149:QAR262150 QKM262149:QKN262150 QUI262149:QUJ262150 REE262149:REF262150 ROA262149:ROB262150 RXW262149:RXX262150 SHS262149:SHT262150 SRO262149:SRP262150 TBK262149:TBL262150 TLG262149:TLH262150 TVC262149:TVD262150 UEY262149:UEZ262150 UOU262149:UOV262150 UYQ262149:UYR262150 VIM262149:VIN262150 VSI262149:VSJ262150 WCE262149:WCF262150 WMA262149:WMB262150 WVW262149:WVX262150 JK327685:JL327686 TG327685:TH327686 ADC327685:ADD327686 AMY327685:AMZ327686 AWU327685:AWV327686 BGQ327685:BGR327686 BQM327685:BQN327686 CAI327685:CAJ327686 CKE327685:CKF327686 CUA327685:CUB327686 DDW327685:DDX327686 DNS327685:DNT327686 DXO327685:DXP327686 EHK327685:EHL327686 ERG327685:ERH327686 FBC327685:FBD327686 FKY327685:FKZ327686 FUU327685:FUV327686 GEQ327685:GER327686 GOM327685:GON327686 GYI327685:GYJ327686 HIE327685:HIF327686 HSA327685:HSB327686 IBW327685:IBX327686 ILS327685:ILT327686 IVO327685:IVP327686 JFK327685:JFL327686 JPG327685:JPH327686 JZC327685:JZD327686 KIY327685:KIZ327686 KSU327685:KSV327686 LCQ327685:LCR327686 LMM327685:LMN327686 LWI327685:LWJ327686 MGE327685:MGF327686 MQA327685:MQB327686 MZW327685:MZX327686 NJS327685:NJT327686 NTO327685:NTP327686 ODK327685:ODL327686 ONG327685:ONH327686 OXC327685:OXD327686 PGY327685:PGZ327686 PQU327685:PQV327686 QAQ327685:QAR327686 QKM327685:QKN327686 QUI327685:QUJ327686 REE327685:REF327686 ROA327685:ROB327686 RXW327685:RXX327686 SHS327685:SHT327686 SRO327685:SRP327686 TBK327685:TBL327686 TLG327685:TLH327686 TVC327685:TVD327686 UEY327685:UEZ327686 UOU327685:UOV327686 UYQ327685:UYR327686 VIM327685:VIN327686 VSI327685:VSJ327686 WCE327685:WCF327686 WMA327685:WMB327686 WVW327685:WVX327686 JK393221:JL393222 TG393221:TH393222 ADC393221:ADD393222 AMY393221:AMZ393222 AWU393221:AWV393222 BGQ393221:BGR393222 BQM393221:BQN393222 CAI393221:CAJ393222 CKE393221:CKF393222 CUA393221:CUB393222 DDW393221:DDX393222 DNS393221:DNT393222 DXO393221:DXP393222 EHK393221:EHL393222 ERG393221:ERH393222 FBC393221:FBD393222 FKY393221:FKZ393222 FUU393221:FUV393222 GEQ393221:GER393222 GOM393221:GON393222 GYI393221:GYJ393222 HIE393221:HIF393222 HSA393221:HSB393222 IBW393221:IBX393222 ILS393221:ILT393222 IVO393221:IVP393222 JFK393221:JFL393222 JPG393221:JPH393222 JZC393221:JZD393222 KIY393221:KIZ393222 KSU393221:KSV393222 LCQ393221:LCR393222 LMM393221:LMN393222 LWI393221:LWJ393222 MGE393221:MGF393222 MQA393221:MQB393222 MZW393221:MZX393222 NJS393221:NJT393222 NTO393221:NTP393222 ODK393221:ODL393222 ONG393221:ONH393222 OXC393221:OXD393222 PGY393221:PGZ393222 PQU393221:PQV393222 QAQ393221:QAR393222 QKM393221:QKN393222 QUI393221:QUJ393222 REE393221:REF393222 ROA393221:ROB393222 RXW393221:RXX393222 SHS393221:SHT393222 SRO393221:SRP393222 TBK393221:TBL393222 TLG393221:TLH393222 TVC393221:TVD393222 UEY393221:UEZ393222 UOU393221:UOV393222 UYQ393221:UYR393222 VIM393221:VIN393222 VSI393221:VSJ393222 WCE393221:WCF393222 WMA393221:WMB393222 WVW393221:WVX393222 JK458757:JL458758 TG458757:TH458758 ADC458757:ADD458758 AMY458757:AMZ458758 AWU458757:AWV458758 BGQ458757:BGR458758 BQM458757:BQN458758 CAI458757:CAJ458758 CKE458757:CKF458758 CUA458757:CUB458758 DDW458757:DDX458758 DNS458757:DNT458758 DXO458757:DXP458758 EHK458757:EHL458758 ERG458757:ERH458758 FBC458757:FBD458758 FKY458757:FKZ458758 FUU458757:FUV458758 GEQ458757:GER458758 GOM458757:GON458758 GYI458757:GYJ458758 HIE458757:HIF458758 HSA458757:HSB458758 IBW458757:IBX458758 ILS458757:ILT458758 IVO458757:IVP458758 JFK458757:JFL458758 JPG458757:JPH458758 JZC458757:JZD458758 KIY458757:KIZ458758 KSU458757:KSV458758 LCQ458757:LCR458758 LMM458757:LMN458758 LWI458757:LWJ458758 MGE458757:MGF458758 MQA458757:MQB458758 MZW458757:MZX458758 NJS458757:NJT458758 NTO458757:NTP458758 ODK458757:ODL458758 ONG458757:ONH458758 OXC458757:OXD458758 PGY458757:PGZ458758 PQU458757:PQV458758 QAQ458757:QAR458758 QKM458757:QKN458758 QUI458757:QUJ458758 REE458757:REF458758 ROA458757:ROB458758 RXW458757:RXX458758 SHS458757:SHT458758 SRO458757:SRP458758 TBK458757:TBL458758 TLG458757:TLH458758 TVC458757:TVD458758 UEY458757:UEZ458758 UOU458757:UOV458758 UYQ458757:UYR458758 VIM458757:VIN458758 VSI458757:VSJ458758 WCE458757:WCF458758 WMA458757:WMB458758 WVW458757:WVX458758 JK524293:JL524294 TG524293:TH524294 ADC524293:ADD524294 AMY524293:AMZ524294 AWU524293:AWV524294 BGQ524293:BGR524294 BQM524293:BQN524294 CAI524293:CAJ524294 CKE524293:CKF524294 CUA524293:CUB524294 DDW524293:DDX524294 DNS524293:DNT524294 DXO524293:DXP524294 EHK524293:EHL524294 ERG524293:ERH524294 FBC524293:FBD524294 FKY524293:FKZ524294 FUU524293:FUV524294 GEQ524293:GER524294 GOM524293:GON524294 GYI524293:GYJ524294 HIE524293:HIF524294 HSA524293:HSB524294 IBW524293:IBX524294 ILS524293:ILT524294 IVO524293:IVP524294 JFK524293:JFL524294 JPG524293:JPH524294 JZC524293:JZD524294 KIY524293:KIZ524294 KSU524293:KSV524294 LCQ524293:LCR524294 LMM524293:LMN524294 LWI524293:LWJ524294 MGE524293:MGF524294 MQA524293:MQB524294 MZW524293:MZX524294 NJS524293:NJT524294 NTO524293:NTP524294 ODK524293:ODL524294 ONG524293:ONH524294 OXC524293:OXD524294 PGY524293:PGZ524294 PQU524293:PQV524294 QAQ524293:QAR524294 QKM524293:QKN524294 QUI524293:QUJ524294 REE524293:REF524294 ROA524293:ROB524294 RXW524293:RXX524294 SHS524293:SHT524294 SRO524293:SRP524294 TBK524293:TBL524294 TLG524293:TLH524294 TVC524293:TVD524294 UEY524293:UEZ524294 UOU524293:UOV524294 UYQ524293:UYR524294 VIM524293:VIN524294 VSI524293:VSJ524294 WCE524293:WCF524294 WMA524293:WMB524294 WVW524293:WVX524294 JK589829:JL589830 TG589829:TH589830 ADC589829:ADD589830 AMY589829:AMZ589830 AWU589829:AWV589830 BGQ589829:BGR589830 BQM589829:BQN589830 CAI589829:CAJ589830 CKE589829:CKF589830 CUA589829:CUB589830 DDW589829:DDX589830 DNS589829:DNT589830 DXO589829:DXP589830 EHK589829:EHL589830 ERG589829:ERH589830 FBC589829:FBD589830 FKY589829:FKZ589830 FUU589829:FUV589830 GEQ589829:GER589830 GOM589829:GON589830 GYI589829:GYJ589830 HIE589829:HIF589830 HSA589829:HSB589830 IBW589829:IBX589830 ILS589829:ILT589830 IVO589829:IVP589830 JFK589829:JFL589830 JPG589829:JPH589830 JZC589829:JZD589830 KIY589829:KIZ589830 KSU589829:KSV589830 LCQ589829:LCR589830 LMM589829:LMN589830 LWI589829:LWJ589830 MGE589829:MGF589830 MQA589829:MQB589830 MZW589829:MZX589830 NJS589829:NJT589830 NTO589829:NTP589830 ODK589829:ODL589830 ONG589829:ONH589830 OXC589829:OXD589830 PGY589829:PGZ589830 PQU589829:PQV589830 QAQ589829:QAR589830 QKM589829:QKN589830 QUI589829:QUJ589830 REE589829:REF589830 ROA589829:ROB589830 RXW589829:RXX589830 SHS589829:SHT589830 SRO589829:SRP589830 TBK589829:TBL589830 TLG589829:TLH589830 TVC589829:TVD589830 UEY589829:UEZ589830 UOU589829:UOV589830 UYQ589829:UYR589830 VIM589829:VIN589830 VSI589829:VSJ589830 WCE589829:WCF589830 WMA589829:WMB589830 WVW589829:WVX589830 JK655365:JL655366 TG655365:TH655366 ADC655365:ADD655366 AMY655365:AMZ655366 AWU655365:AWV655366 BGQ655365:BGR655366 BQM655365:BQN655366 CAI655365:CAJ655366 CKE655365:CKF655366 CUA655365:CUB655366 DDW655365:DDX655366 DNS655365:DNT655366 DXO655365:DXP655366 EHK655365:EHL655366 ERG655365:ERH655366 FBC655365:FBD655366 FKY655365:FKZ655366 FUU655365:FUV655366 GEQ655365:GER655366 GOM655365:GON655366 GYI655365:GYJ655366 HIE655365:HIF655366 HSA655365:HSB655366 IBW655365:IBX655366 ILS655365:ILT655366 IVO655365:IVP655366 JFK655365:JFL655366 JPG655365:JPH655366 JZC655365:JZD655366 KIY655365:KIZ655366 KSU655365:KSV655366 LCQ655365:LCR655366 LMM655365:LMN655366 LWI655365:LWJ655366 MGE655365:MGF655366 MQA655365:MQB655366 MZW655365:MZX655366 NJS655365:NJT655366 NTO655365:NTP655366 ODK655365:ODL655366 ONG655365:ONH655366 OXC655365:OXD655366 PGY655365:PGZ655366 PQU655365:PQV655366 QAQ655365:QAR655366 QKM655365:QKN655366 QUI655365:QUJ655366 REE655365:REF655366 ROA655365:ROB655366 RXW655365:RXX655366 SHS655365:SHT655366 SRO655365:SRP655366 TBK655365:TBL655366 TLG655365:TLH655366 TVC655365:TVD655366 UEY655365:UEZ655366 UOU655365:UOV655366 UYQ655365:UYR655366 VIM655365:VIN655366 VSI655365:VSJ655366 WCE655365:WCF655366 WMA655365:WMB655366 WVW655365:WVX655366 JK720901:JL720902 TG720901:TH720902 ADC720901:ADD720902 AMY720901:AMZ720902 AWU720901:AWV720902 BGQ720901:BGR720902 BQM720901:BQN720902 CAI720901:CAJ720902 CKE720901:CKF720902 CUA720901:CUB720902 DDW720901:DDX720902 DNS720901:DNT720902 DXO720901:DXP720902 EHK720901:EHL720902 ERG720901:ERH720902 FBC720901:FBD720902 FKY720901:FKZ720902 FUU720901:FUV720902 GEQ720901:GER720902 GOM720901:GON720902 GYI720901:GYJ720902 HIE720901:HIF720902 HSA720901:HSB720902 IBW720901:IBX720902 ILS720901:ILT720902 IVO720901:IVP720902 JFK720901:JFL720902 JPG720901:JPH720902 JZC720901:JZD720902 KIY720901:KIZ720902 KSU720901:KSV720902 LCQ720901:LCR720902 LMM720901:LMN720902 LWI720901:LWJ720902 MGE720901:MGF720902 MQA720901:MQB720902 MZW720901:MZX720902 NJS720901:NJT720902 NTO720901:NTP720902 ODK720901:ODL720902 ONG720901:ONH720902 OXC720901:OXD720902 PGY720901:PGZ720902 PQU720901:PQV720902 QAQ720901:QAR720902 QKM720901:QKN720902 QUI720901:QUJ720902 REE720901:REF720902 ROA720901:ROB720902 RXW720901:RXX720902 SHS720901:SHT720902 SRO720901:SRP720902 TBK720901:TBL720902 TLG720901:TLH720902 TVC720901:TVD720902 UEY720901:UEZ720902 UOU720901:UOV720902 UYQ720901:UYR720902 VIM720901:VIN720902 VSI720901:VSJ720902 WCE720901:WCF720902 WMA720901:WMB720902 WVW720901:WVX720902 JK786437:JL786438 TG786437:TH786438 ADC786437:ADD786438 AMY786437:AMZ786438 AWU786437:AWV786438 BGQ786437:BGR786438 BQM786437:BQN786438 CAI786437:CAJ786438 CKE786437:CKF786438 CUA786437:CUB786438 DDW786437:DDX786438 DNS786437:DNT786438 DXO786437:DXP786438 EHK786437:EHL786438 ERG786437:ERH786438 FBC786437:FBD786438 FKY786437:FKZ786438 FUU786437:FUV786438 GEQ786437:GER786438 GOM786437:GON786438 GYI786437:GYJ786438 HIE786437:HIF786438 HSA786437:HSB786438 IBW786437:IBX786438 ILS786437:ILT786438 IVO786437:IVP786438 JFK786437:JFL786438 JPG786437:JPH786438 JZC786437:JZD786438 KIY786437:KIZ786438 KSU786437:KSV786438 LCQ786437:LCR786438 LMM786437:LMN786438 LWI786437:LWJ786438 MGE786437:MGF786438 MQA786437:MQB786438 MZW786437:MZX786438 NJS786437:NJT786438 NTO786437:NTP786438 ODK786437:ODL786438 ONG786437:ONH786438 OXC786437:OXD786438 PGY786437:PGZ786438 PQU786437:PQV786438 QAQ786437:QAR786438 QKM786437:QKN786438 QUI786437:QUJ786438 REE786437:REF786438 ROA786437:ROB786438 RXW786437:RXX786438 SHS786437:SHT786438 SRO786437:SRP786438 TBK786437:TBL786438 TLG786437:TLH786438 TVC786437:TVD786438 UEY786437:UEZ786438 UOU786437:UOV786438 UYQ786437:UYR786438 VIM786437:VIN786438 VSI786437:VSJ786438 WCE786437:WCF786438 WMA786437:WMB786438 WVW786437:WVX786438 JK851973:JL851974 TG851973:TH851974 ADC851973:ADD851974 AMY851973:AMZ851974 AWU851973:AWV851974 BGQ851973:BGR851974 BQM851973:BQN851974 CAI851973:CAJ851974 CKE851973:CKF851974 CUA851973:CUB851974 DDW851973:DDX851974 DNS851973:DNT851974 DXO851973:DXP851974 EHK851973:EHL851974 ERG851973:ERH851974 FBC851973:FBD851974 FKY851973:FKZ851974 FUU851973:FUV851974 GEQ851973:GER851974 GOM851973:GON851974 GYI851973:GYJ851974 HIE851973:HIF851974 HSA851973:HSB851974 IBW851973:IBX851974 ILS851973:ILT851974 IVO851973:IVP851974 JFK851973:JFL851974 JPG851973:JPH851974 JZC851973:JZD851974 KIY851973:KIZ851974 KSU851973:KSV851974 LCQ851973:LCR851974 LMM851973:LMN851974 LWI851973:LWJ851974 MGE851973:MGF851974 MQA851973:MQB851974 MZW851973:MZX851974 NJS851973:NJT851974 NTO851973:NTP851974 ODK851973:ODL851974 ONG851973:ONH851974 OXC851973:OXD851974 PGY851973:PGZ851974 PQU851973:PQV851974 QAQ851973:QAR851974 QKM851973:QKN851974 QUI851973:QUJ851974 REE851973:REF851974 ROA851973:ROB851974 RXW851973:RXX851974 SHS851973:SHT851974 SRO851973:SRP851974 TBK851973:TBL851974 TLG851973:TLH851974 TVC851973:TVD851974 UEY851973:UEZ851974 UOU851973:UOV851974 UYQ851973:UYR851974 VIM851973:VIN851974 VSI851973:VSJ851974 WCE851973:WCF851974 WMA851973:WMB851974 WVW851973:WVX851974 JK917509:JL917510 TG917509:TH917510 ADC917509:ADD917510 AMY917509:AMZ917510 AWU917509:AWV917510 BGQ917509:BGR917510 BQM917509:BQN917510 CAI917509:CAJ917510 CKE917509:CKF917510 CUA917509:CUB917510 DDW917509:DDX917510 DNS917509:DNT917510 DXO917509:DXP917510 EHK917509:EHL917510 ERG917509:ERH917510 FBC917509:FBD917510 FKY917509:FKZ917510 FUU917509:FUV917510 GEQ917509:GER917510 GOM917509:GON917510 GYI917509:GYJ917510 HIE917509:HIF917510 HSA917509:HSB917510 IBW917509:IBX917510 ILS917509:ILT917510 IVO917509:IVP917510 JFK917509:JFL917510 JPG917509:JPH917510 JZC917509:JZD917510 KIY917509:KIZ917510 KSU917509:KSV917510 LCQ917509:LCR917510 LMM917509:LMN917510 LWI917509:LWJ917510 MGE917509:MGF917510 MQA917509:MQB917510 MZW917509:MZX917510 NJS917509:NJT917510 NTO917509:NTP917510 ODK917509:ODL917510 ONG917509:ONH917510 OXC917509:OXD917510 PGY917509:PGZ917510 PQU917509:PQV917510 QAQ917509:QAR917510 QKM917509:QKN917510 QUI917509:QUJ917510 REE917509:REF917510 ROA917509:ROB917510 RXW917509:RXX917510 SHS917509:SHT917510 SRO917509:SRP917510 TBK917509:TBL917510 TLG917509:TLH917510 TVC917509:TVD917510 UEY917509:UEZ917510 UOU917509:UOV917510 UYQ917509:UYR917510 VIM917509:VIN917510 VSI917509:VSJ917510 WCE917509:WCF917510 WMA917509:WMB917510 WVW917509:WVX917510 JK983045:JL983046 TG983045:TH983046 ADC983045:ADD983046 AMY983045:AMZ983046 AWU983045:AWV983046 BGQ983045:BGR983046 BQM983045:BQN983046 CAI983045:CAJ983046 CKE983045:CKF983046 CUA983045:CUB983046 DDW983045:DDX983046 DNS983045:DNT983046 DXO983045:DXP983046 EHK983045:EHL983046 ERG983045:ERH983046 FBC983045:FBD983046 FKY983045:FKZ983046 FUU983045:FUV983046 GEQ983045:GER983046 GOM983045:GON983046 GYI983045:GYJ983046 HIE983045:HIF983046 HSA983045:HSB983046 IBW983045:IBX983046 ILS983045:ILT983046 IVO983045:IVP983046 JFK983045:JFL983046 JPG983045:JPH983046 JZC983045:JZD983046 KIY983045:KIZ983046 KSU983045:KSV983046 LCQ983045:LCR983046 LMM983045:LMN983046 LWI983045:LWJ983046 MGE983045:MGF983046 MQA983045:MQB983046 MZW983045:MZX983046 NJS983045:NJT983046 NTO983045:NTP983046 ODK983045:ODL983046 ONG983045:ONH983046 OXC983045:OXD983046 PGY983045:PGZ983046 PQU983045:PQV983046 QAQ983045:QAR983046 QKM983045:QKN983046 QUI983045:QUJ983046 REE983045:REF983046 ROA983045:ROB983046 RXW983045:RXX983046 SHS983045:SHT983046 SRO983045:SRP983046 TBK983045:TBL983046 TLG983045:TLH983046 TVC983045:TVD983046 UEY983045:UEZ983046 UOU983045:UOV983046 UYQ983045:UYR983046 VIM983045:VIN983046 VSI983045:VSJ983046 WCE983045:WCF983046 WMA983045:WMB983046 WVW983045:WVX983046 WVT983045:WVU983046 JH65535:JI65536 TD65535:TE65536 ACZ65535:ADA65536 AMV65535:AMW65536 AWR65535:AWS65536 BGN65535:BGO65536 BQJ65535:BQK65536 CAF65535:CAG65536 CKB65535:CKC65536 CTX65535:CTY65536 DDT65535:DDU65536 DNP65535:DNQ65536 DXL65535:DXM65536 EHH65535:EHI65536 ERD65535:ERE65536 FAZ65535:FBA65536 FKV65535:FKW65536 FUR65535:FUS65536 GEN65535:GEO65536 GOJ65535:GOK65536 GYF65535:GYG65536 HIB65535:HIC65536 HRX65535:HRY65536 IBT65535:IBU65536 ILP65535:ILQ65536 IVL65535:IVM65536 JFH65535:JFI65536 JPD65535:JPE65536 JYZ65535:JZA65536 KIV65535:KIW65536 KSR65535:KSS65536 LCN65535:LCO65536 LMJ65535:LMK65536 LWF65535:LWG65536 MGB65535:MGC65536 MPX65535:MPY65536 MZT65535:MZU65536 NJP65535:NJQ65536 NTL65535:NTM65536 ODH65535:ODI65536 OND65535:ONE65536 OWZ65535:OXA65536 PGV65535:PGW65536 PQR65535:PQS65536 QAN65535:QAO65536 QKJ65535:QKK65536 QUF65535:QUG65536 REB65535:REC65536 RNX65535:RNY65536 RXT65535:RXU65536 SHP65535:SHQ65536 SRL65535:SRM65536 TBH65535:TBI65536 TLD65535:TLE65536 TUZ65535:TVA65536 UEV65535:UEW65536 UOR65535:UOS65536 UYN65535:UYO65536 VIJ65535:VIK65536 VSF65535:VSG65536 WCB65535:WCC65536 WLX65535:WLY65536 WVT65535:WVU65536 JH131071:JI131072 TD131071:TE131072 ACZ131071:ADA131072 AMV131071:AMW131072 AWR131071:AWS131072 BGN131071:BGO131072 BQJ131071:BQK131072 CAF131071:CAG131072 CKB131071:CKC131072 CTX131071:CTY131072 DDT131071:DDU131072 DNP131071:DNQ131072 DXL131071:DXM131072 EHH131071:EHI131072 ERD131071:ERE131072 FAZ131071:FBA131072 FKV131071:FKW131072 FUR131071:FUS131072 GEN131071:GEO131072 GOJ131071:GOK131072 GYF131071:GYG131072 HIB131071:HIC131072 HRX131071:HRY131072 IBT131071:IBU131072 ILP131071:ILQ131072 IVL131071:IVM131072 JFH131071:JFI131072 JPD131071:JPE131072 JYZ131071:JZA131072 KIV131071:KIW131072 KSR131071:KSS131072 LCN131071:LCO131072 LMJ131071:LMK131072 LWF131071:LWG131072 MGB131071:MGC131072 MPX131071:MPY131072 MZT131071:MZU131072 NJP131071:NJQ131072 NTL131071:NTM131072 ODH131071:ODI131072 OND131071:ONE131072 OWZ131071:OXA131072 PGV131071:PGW131072 PQR131071:PQS131072 QAN131071:QAO131072 QKJ131071:QKK131072 QUF131071:QUG131072 REB131071:REC131072 RNX131071:RNY131072 RXT131071:RXU131072 SHP131071:SHQ131072 SRL131071:SRM131072 TBH131071:TBI131072 TLD131071:TLE131072 TUZ131071:TVA131072 UEV131071:UEW131072 UOR131071:UOS131072 UYN131071:UYO131072 VIJ131071:VIK131072 VSF131071:VSG131072 WCB131071:WCC131072 WLX131071:WLY131072 WVT131071:WVU131072 JH196607:JI196608 TD196607:TE196608 ACZ196607:ADA196608 AMV196607:AMW196608 AWR196607:AWS196608 BGN196607:BGO196608 BQJ196607:BQK196608 CAF196607:CAG196608 CKB196607:CKC196608 CTX196607:CTY196608 DDT196607:DDU196608 DNP196607:DNQ196608 DXL196607:DXM196608 EHH196607:EHI196608 ERD196607:ERE196608 FAZ196607:FBA196608 FKV196607:FKW196608 FUR196607:FUS196608 GEN196607:GEO196608 GOJ196607:GOK196608 GYF196607:GYG196608 HIB196607:HIC196608 HRX196607:HRY196608 IBT196607:IBU196608 ILP196607:ILQ196608 IVL196607:IVM196608 JFH196607:JFI196608 JPD196607:JPE196608 JYZ196607:JZA196608 KIV196607:KIW196608 KSR196607:KSS196608 LCN196607:LCO196608 LMJ196607:LMK196608 LWF196607:LWG196608 MGB196607:MGC196608 MPX196607:MPY196608 MZT196607:MZU196608 NJP196607:NJQ196608 NTL196607:NTM196608 ODH196607:ODI196608 OND196607:ONE196608 OWZ196607:OXA196608 PGV196607:PGW196608 PQR196607:PQS196608 QAN196607:QAO196608 QKJ196607:QKK196608 QUF196607:QUG196608 REB196607:REC196608 RNX196607:RNY196608 RXT196607:RXU196608 SHP196607:SHQ196608 SRL196607:SRM196608 TBH196607:TBI196608 TLD196607:TLE196608 TUZ196607:TVA196608 UEV196607:UEW196608 UOR196607:UOS196608 UYN196607:UYO196608 VIJ196607:VIK196608 VSF196607:VSG196608 WCB196607:WCC196608 WLX196607:WLY196608 WVT196607:WVU196608 JH262143:JI262144 TD262143:TE262144 ACZ262143:ADA262144 AMV262143:AMW262144 AWR262143:AWS262144 BGN262143:BGO262144 BQJ262143:BQK262144 CAF262143:CAG262144 CKB262143:CKC262144 CTX262143:CTY262144 DDT262143:DDU262144 DNP262143:DNQ262144 DXL262143:DXM262144 EHH262143:EHI262144 ERD262143:ERE262144 FAZ262143:FBA262144 FKV262143:FKW262144 FUR262143:FUS262144 GEN262143:GEO262144 GOJ262143:GOK262144 GYF262143:GYG262144 HIB262143:HIC262144 HRX262143:HRY262144 IBT262143:IBU262144 ILP262143:ILQ262144 IVL262143:IVM262144 JFH262143:JFI262144 JPD262143:JPE262144 JYZ262143:JZA262144 KIV262143:KIW262144 KSR262143:KSS262144 LCN262143:LCO262144 LMJ262143:LMK262144 LWF262143:LWG262144 MGB262143:MGC262144 MPX262143:MPY262144 MZT262143:MZU262144 NJP262143:NJQ262144 NTL262143:NTM262144 ODH262143:ODI262144 OND262143:ONE262144 OWZ262143:OXA262144 PGV262143:PGW262144 PQR262143:PQS262144 QAN262143:QAO262144 QKJ262143:QKK262144 QUF262143:QUG262144 REB262143:REC262144 RNX262143:RNY262144 RXT262143:RXU262144 SHP262143:SHQ262144 SRL262143:SRM262144 TBH262143:TBI262144 TLD262143:TLE262144 TUZ262143:TVA262144 UEV262143:UEW262144 UOR262143:UOS262144 UYN262143:UYO262144 VIJ262143:VIK262144 VSF262143:VSG262144 WCB262143:WCC262144 WLX262143:WLY262144 WVT262143:WVU262144 JH327679:JI327680 TD327679:TE327680 ACZ327679:ADA327680 AMV327679:AMW327680 AWR327679:AWS327680 BGN327679:BGO327680 BQJ327679:BQK327680 CAF327679:CAG327680 CKB327679:CKC327680 CTX327679:CTY327680 DDT327679:DDU327680 DNP327679:DNQ327680 DXL327679:DXM327680 EHH327679:EHI327680 ERD327679:ERE327680 FAZ327679:FBA327680 FKV327679:FKW327680 FUR327679:FUS327680 GEN327679:GEO327680 GOJ327679:GOK327680 GYF327679:GYG327680 HIB327679:HIC327680 HRX327679:HRY327680 IBT327679:IBU327680 ILP327679:ILQ327680 IVL327679:IVM327680 JFH327679:JFI327680 JPD327679:JPE327680 JYZ327679:JZA327680 KIV327679:KIW327680 KSR327679:KSS327680 LCN327679:LCO327680 LMJ327679:LMK327680 LWF327679:LWG327680 MGB327679:MGC327680 MPX327679:MPY327680 MZT327679:MZU327680 NJP327679:NJQ327680 NTL327679:NTM327680 ODH327679:ODI327680 OND327679:ONE327680 OWZ327679:OXA327680 PGV327679:PGW327680 PQR327679:PQS327680 QAN327679:QAO327680 QKJ327679:QKK327680 QUF327679:QUG327680 REB327679:REC327680 RNX327679:RNY327680 RXT327679:RXU327680 SHP327679:SHQ327680 SRL327679:SRM327680 TBH327679:TBI327680 TLD327679:TLE327680 TUZ327679:TVA327680 UEV327679:UEW327680 UOR327679:UOS327680 UYN327679:UYO327680 VIJ327679:VIK327680 VSF327679:VSG327680 WCB327679:WCC327680 WLX327679:WLY327680 WVT327679:WVU327680 JH393215:JI393216 TD393215:TE393216 ACZ393215:ADA393216 AMV393215:AMW393216 AWR393215:AWS393216 BGN393215:BGO393216 BQJ393215:BQK393216 CAF393215:CAG393216 CKB393215:CKC393216 CTX393215:CTY393216 DDT393215:DDU393216 DNP393215:DNQ393216 DXL393215:DXM393216 EHH393215:EHI393216 ERD393215:ERE393216 FAZ393215:FBA393216 FKV393215:FKW393216 FUR393215:FUS393216 GEN393215:GEO393216 GOJ393215:GOK393216 GYF393215:GYG393216 HIB393215:HIC393216 HRX393215:HRY393216 IBT393215:IBU393216 ILP393215:ILQ393216 IVL393215:IVM393216 JFH393215:JFI393216 JPD393215:JPE393216 JYZ393215:JZA393216 KIV393215:KIW393216 KSR393215:KSS393216 LCN393215:LCO393216 LMJ393215:LMK393216 LWF393215:LWG393216 MGB393215:MGC393216 MPX393215:MPY393216 MZT393215:MZU393216 NJP393215:NJQ393216 NTL393215:NTM393216 ODH393215:ODI393216 OND393215:ONE393216 OWZ393215:OXA393216 PGV393215:PGW393216 PQR393215:PQS393216 QAN393215:QAO393216 QKJ393215:QKK393216 QUF393215:QUG393216 REB393215:REC393216 RNX393215:RNY393216 RXT393215:RXU393216 SHP393215:SHQ393216 SRL393215:SRM393216 TBH393215:TBI393216 TLD393215:TLE393216 TUZ393215:TVA393216 UEV393215:UEW393216 UOR393215:UOS393216 UYN393215:UYO393216 VIJ393215:VIK393216 VSF393215:VSG393216 WCB393215:WCC393216 WLX393215:WLY393216 WVT393215:WVU393216 JH458751:JI458752 TD458751:TE458752 ACZ458751:ADA458752 AMV458751:AMW458752 AWR458751:AWS458752 BGN458751:BGO458752 BQJ458751:BQK458752 CAF458751:CAG458752 CKB458751:CKC458752 CTX458751:CTY458752 DDT458751:DDU458752 DNP458751:DNQ458752 DXL458751:DXM458752 EHH458751:EHI458752 ERD458751:ERE458752 FAZ458751:FBA458752 FKV458751:FKW458752 FUR458751:FUS458752 GEN458751:GEO458752 GOJ458751:GOK458752 GYF458751:GYG458752 HIB458751:HIC458752 HRX458751:HRY458752 IBT458751:IBU458752 ILP458751:ILQ458752 IVL458751:IVM458752 JFH458751:JFI458752 JPD458751:JPE458752 JYZ458751:JZA458752 KIV458751:KIW458752 KSR458751:KSS458752 LCN458751:LCO458752 LMJ458751:LMK458752 LWF458751:LWG458752 MGB458751:MGC458752 MPX458751:MPY458752 MZT458751:MZU458752 NJP458751:NJQ458752 NTL458751:NTM458752 ODH458751:ODI458752 OND458751:ONE458752 OWZ458751:OXA458752 PGV458751:PGW458752 PQR458751:PQS458752 QAN458751:QAO458752 QKJ458751:QKK458752 QUF458751:QUG458752 REB458751:REC458752 RNX458751:RNY458752 RXT458751:RXU458752 SHP458751:SHQ458752 SRL458751:SRM458752 TBH458751:TBI458752 TLD458751:TLE458752 TUZ458751:TVA458752 UEV458751:UEW458752 UOR458751:UOS458752 UYN458751:UYO458752 VIJ458751:VIK458752 VSF458751:VSG458752 WCB458751:WCC458752 WLX458751:WLY458752 WVT458751:WVU458752 JH524287:JI524288 TD524287:TE524288 ACZ524287:ADA524288 AMV524287:AMW524288 AWR524287:AWS524288 BGN524287:BGO524288 BQJ524287:BQK524288 CAF524287:CAG524288 CKB524287:CKC524288 CTX524287:CTY524288 DDT524287:DDU524288 DNP524287:DNQ524288 DXL524287:DXM524288 EHH524287:EHI524288 ERD524287:ERE524288 FAZ524287:FBA524288 FKV524287:FKW524288 FUR524287:FUS524288 GEN524287:GEO524288 GOJ524287:GOK524288 GYF524287:GYG524288 HIB524287:HIC524288 HRX524287:HRY524288 IBT524287:IBU524288 ILP524287:ILQ524288 IVL524287:IVM524288 JFH524287:JFI524288 JPD524287:JPE524288 JYZ524287:JZA524288 KIV524287:KIW524288 KSR524287:KSS524288 LCN524287:LCO524288 LMJ524287:LMK524288 LWF524287:LWG524288 MGB524287:MGC524288 MPX524287:MPY524288 MZT524287:MZU524288 NJP524287:NJQ524288 NTL524287:NTM524288 ODH524287:ODI524288 OND524287:ONE524288 OWZ524287:OXA524288 PGV524287:PGW524288 PQR524287:PQS524288 QAN524287:QAO524288 QKJ524287:QKK524288 QUF524287:QUG524288 REB524287:REC524288 RNX524287:RNY524288 RXT524287:RXU524288 SHP524287:SHQ524288 SRL524287:SRM524288 TBH524287:TBI524288 TLD524287:TLE524288 TUZ524287:TVA524288 UEV524287:UEW524288 UOR524287:UOS524288 UYN524287:UYO524288 VIJ524287:VIK524288 VSF524287:VSG524288 WCB524287:WCC524288 WLX524287:WLY524288 WVT524287:WVU524288 JH589823:JI589824 TD589823:TE589824 ACZ589823:ADA589824 AMV589823:AMW589824 AWR589823:AWS589824 BGN589823:BGO589824 BQJ589823:BQK589824 CAF589823:CAG589824 CKB589823:CKC589824 CTX589823:CTY589824 DDT589823:DDU589824 DNP589823:DNQ589824 DXL589823:DXM589824 EHH589823:EHI589824 ERD589823:ERE589824 FAZ589823:FBA589824 FKV589823:FKW589824 FUR589823:FUS589824 GEN589823:GEO589824 GOJ589823:GOK589824 GYF589823:GYG589824 HIB589823:HIC589824 HRX589823:HRY589824 IBT589823:IBU589824 ILP589823:ILQ589824 IVL589823:IVM589824 JFH589823:JFI589824 JPD589823:JPE589824 JYZ589823:JZA589824 KIV589823:KIW589824 KSR589823:KSS589824 LCN589823:LCO589824 LMJ589823:LMK589824 LWF589823:LWG589824 MGB589823:MGC589824 MPX589823:MPY589824 MZT589823:MZU589824 NJP589823:NJQ589824 NTL589823:NTM589824 ODH589823:ODI589824 OND589823:ONE589824 OWZ589823:OXA589824 PGV589823:PGW589824 PQR589823:PQS589824 QAN589823:QAO589824 QKJ589823:QKK589824 QUF589823:QUG589824 REB589823:REC589824 RNX589823:RNY589824 RXT589823:RXU589824 SHP589823:SHQ589824 SRL589823:SRM589824 TBH589823:TBI589824 TLD589823:TLE589824 TUZ589823:TVA589824 UEV589823:UEW589824 UOR589823:UOS589824 UYN589823:UYO589824 VIJ589823:VIK589824 VSF589823:VSG589824 WCB589823:WCC589824 WLX589823:WLY589824 WVT589823:WVU589824 JH655359:JI655360 TD655359:TE655360 ACZ655359:ADA655360 AMV655359:AMW655360 AWR655359:AWS655360 BGN655359:BGO655360 BQJ655359:BQK655360 CAF655359:CAG655360 CKB655359:CKC655360 CTX655359:CTY655360 DDT655359:DDU655360 DNP655359:DNQ655360 DXL655359:DXM655360 EHH655359:EHI655360 ERD655359:ERE655360 FAZ655359:FBA655360 FKV655359:FKW655360 FUR655359:FUS655360 GEN655359:GEO655360 GOJ655359:GOK655360 GYF655359:GYG655360 HIB655359:HIC655360 HRX655359:HRY655360 IBT655359:IBU655360 ILP655359:ILQ655360 IVL655359:IVM655360 JFH655359:JFI655360 JPD655359:JPE655360 JYZ655359:JZA655360 KIV655359:KIW655360 KSR655359:KSS655360 LCN655359:LCO655360 LMJ655359:LMK655360 LWF655359:LWG655360 MGB655359:MGC655360 MPX655359:MPY655360 MZT655359:MZU655360 NJP655359:NJQ655360 NTL655359:NTM655360 ODH655359:ODI655360 OND655359:ONE655360 OWZ655359:OXA655360 PGV655359:PGW655360 PQR655359:PQS655360 QAN655359:QAO655360 QKJ655359:QKK655360 QUF655359:QUG655360 REB655359:REC655360 RNX655359:RNY655360 RXT655359:RXU655360 SHP655359:SHQ655360 SRL655359:SRM655360 TBH655359:TBI655360 TLD655359:TLE655360 TUZ655359:TVA655360 UEV655359:UEW655360 UOR655359:UOS655360 UYN655359:UYO655360 VIJ655359:VIK655360 VSF655359:VSG655360 WCB655359:WCC655360 WLX655359:WLY655360 WVT655359:WVU655360 JH720895:JI720896 TD720895:TE720896 ACZ720895:ADA720896 AMV720895:AMW720896 AWR720895:AWS720896 BGN720895:BGO720896 BQJ720895:BQK720896 CAF720895:CAG720896 CKB720895:CKC720896 CTX720895:CTY720896 DDT720895:DDU720896 DNP720895:DNQ720896 DXL720895:DXM720896 EHH720895:EHI720896 ERD720895:ERE720896 FAZ720895:FBA720896 FKV720895:FKW720896 FUR720895:FUS720896 GEN720895:GEO720896 GOJ720895:GOK720896 GYF720895:GYG720896 HIB720895:HIC720896 HRX720895:HRY720896 IBT720895:IBU720896 ILP720895:ILQ720896 IVL720895:IVM720896 JFH720895:JFI720896 JPD720895:JPE720896 JYZ720895:JZA720896 KIV720895:KIW720896 KSR720895:KSS720896 LCN720895:LCO720896 LMJ720895:LMK720896 LWF720895:LWG720896 MGB720895:MGC720896 MPX720895:MPY720896 MZT720895:MZU720896 NJP720895:NJQ720896 NTL720895:NTM720896 ODH720895:ODI720896 OND720895:ONE720896 OWZ720895:OXA720896 PGV720895:PGW720896 PQR720895:PQS720896 QAN720895:QAO720896 QKJ720895:QKK720896 QUF720895:QUG720896 REB720895:REC720896 RNX720895:RNY720896 RXT720895:RXU720896 SHP720895:SHQ720896 SRL720895:SRM720896 TBH720895:TBI720896 TLD720895:TLE720896 TUZ720895:TVA720896 UEV720895:UEW720896 UOR720895:UOS720896 UYN720895:UYO720896 VIJ720895:VIK720896 VSF720895:VSG720896 WCB720895:WCC720896 WLX720895:WLY720896 WVT720895:WVU720896 JH786431:JI786432 TD786431:TE786432 ACZ786431:ADA786432 AMV786431:AMW786432 AWR786431:AWS786432 BGN786431:BGO786432 BQJ786431:BQK786432 CAF786431:CAG786432 CKB786431:CKC786432 CTX786431:CTY786432 DDT786431:DDU786432 DNP786431:DNQ786432 DXL786431:DXM786432 EHH786431:EHI786432 ERD786431:ERE786432 FAZ786431:FBA786432 FKV786431:FKW786432 FUR786431:FUS786432 GEN786431:GEO786432 GOJ786431:GOK786432 GYF786431:GYG786432 HIB786431:HIC786432 HRX786431:HRY786432 IBT786431:IBU786432 ILP786431:ILQ786432 IVL786431:IVM786432 JFH786431:JFI786432 JPD786431:JPE786432 JYZ786431:JZA786432 KIV786431:KIW786432 KSR786431:KSS786432 LCN786431:LCO786432 LMJ786431:LMK786432 LWF786431:LWG786432 MGB786431:MGC786432 MPX786431:MPY786432 MZT786431:MZU786432 NJP786431:NJQ786432 NTL786431:NTM786432 ODH786431:ODI786432 OND786431:ONE786432 OWZ786431:OXA786432 PGV786431:PGW786432 PQR786431:PQS786432 QAN786431:QAO786432 QKJ786431:QKK786432 QUF786431:QUG786432 REB786431:REC786432 RNX786431:RNY786432 RXT786431:RXU786432 SHP786431:SHQ786432 SRL786431:SRM786432 TBH786431:TBI786432 TLD786431:TLE786432 TUZ786431:TVA786432 UEV786431:UEW786432 UOR786431:UOS786432 UYN786431:UYO786432 VIJ786431:VIK786432 VSF786431:VSG786432 WCB786431:WCC786432 WLX786431:WLY786432 WVT786431:WVU786432 JH851967:JI851968 TD851967:TE851968 ACZ851967:ADA851968 AMV851967:AMW851968 AWR851967:AWS851968 BGN851967:BGO851968 BQJ851967:BQK851968 CAF851967:CAG851968 CKB851967:CKC851968 CTX851967:CTY851968 DDT851967:DDU851968 DNP851967:DNQ851968 DXL851967:DXM851968 EHH851967:EHI851968 ERD851967:ERE851968 FAZ851967:FBA851968 FKV851967:FKW851968 FUR851967:FUS851968 GEN851967:GEO851968 GOJ851967:GOK851968 GYF851967:GYG851968 HIB851967:HIC851968 HRX851967:HRY851968 IBT851967:IBU851968 ILP851967:ILQ851968 IVL851967:IVM851968 JFH851967:JFI851968 JPD851967:JPE851968 JYZ851967:JZA851968 KIV851967:KIW851968 KSR851967:KSS851968 LCN851967:LCO851968 LMJ851967:LMK851968 LWF851967:LWG851968 MGB851967:MGC851968 MPX851967:MPY851968 MZT851967:MZU851968 NJP851967:NJQ851968 NTL851967:NTM851968 ODH851967:ODI851968 OND851967:ONE851968 OWZ851967:OXA851968 PGV851967:PGW851968 PQR851967:PQS851968 QAN851967:QAO851968 QKJ851967:QKK851968 QUF851967:QUG851968 REB851967:REC851968 RNX851967:RNY851968 RXT851967:RXU851968 SHP851967:SHQ851968 SRL851967:SRM851968 TBH851967:TBI851968 TLD851967:TLE851968 TUZ851967:TVA851968 UEV851967:UEW851968 UOR851967:UOS851968 UYN851967:UYO851968 VIJ851967:VIK851968 VSF851967:VSG851968 WCB851967:WCC851968 WLX851967:WLY851968 WVT851967:WVU851968 JH917503:JI917504 TD917503:TE917504 ACZ917503:ADA917504 AMV917503:AMW917504 AWR917503:AWS917504 BGN917503:BGO917504 BQJ917503:BQK917504 CAF917503:CAG917504 CKB917503:CKC917504 CTX917503:CTY917504 DDT917503:DDU917504 DNP917503:DNQ917504 DXL917503:DXM917504 EHH917503:EHI917504 ERD917503:ERE917504 FAZ917503:FBA917504 FKV917503:FKW917504 FUR917503:FUS917504 GEN917503:GEO917504 GOJ917503:GOK917504 GYF917503:GYG917504 HIB917503:HIC917504 HRX917503:HRY917504 IBT917503:IBU917504 ILP917503:ILQ917504 IVL917503:IVM917504 JFH917503:JFI917504 JPD917503:JPE917504 JYZ917503:JZA917504 KIV917503:KIW917504 KSR917503:KSS917504 LCN917503:LCO917504 LMJ917503:LMK917504 LWF917503:LWG917504 MGB917503:MGC917504 MPX917503:MPY917504 MZT917503:MZU917504 NJP917503:NJQ917504 NTL917503:NTM917504 ODH917503:ODI917504 OND917503:ONE917504 OWZ917503:OXA917504 PGV917503:PGW917504 PQR917503:PQS917504 QAN917503:QAO917504 QKJ917503:QKK917504 QUF917503:QUG917504 REB917503:REC917504 RNX917503:RNY917504 RXT917503:RXU917504 SHP917503:SHQ917504 SRL917503:SRM917504 TBH917503:TBI917504 TLD917503:TLE917504 TUZ917503:TVA917504 UEV917503:UEW917504 UOR917503:UOS917504 UYN917503:UYO917504 VIJ917503:VIK917504 VSF917503:VSG917504 WCB917503:WCC917504 WLX917503:WLY917504 WVT917503:WVU917504 JH983039:JI983040 TD983039:TE983040 ACZ983039:ADA983040 AMV983039:AMW983040 AWR983039:AWS983040 BGN983039:BGO983040 BQJ983039:BQK983040 CAF983039:CAG983040 CKB983039:CKC983040 CTX983039:CTY983040 DDT983039:DDU983040 DNP983039:DNQ983040 DXL983039:DXM983040 EHH983039:EHI983040 ERD983039:ERE983040 FAZ983039:FBA983040 FKV983039:FKW983040 FUR983039:FUS983040 GEN983039:GEO983040 GOJ983039:GOK983040 GYF983039:GYG983040 HIB983039:HIC983040 HRX983039:HRY983040 IBT983039:IBU983040 ILP983039:ILQ983040 IVL983039:IVM983040 JFH983039:JFI983040 JPD983039:JPE983040 JYZ983039:JZA983040 KIV983039:KIW983040 KSR983039:KSS983040 LCN983039:LCO983040 LMJ983039:LMK983040 LWF983039:LWG983040 MGB983039:MGC983040 MPX983039:MPY983040 MZT983039:MZU983040 NJP983039:NJQ983040 NTL983039:NTM983040 ODH983039:ODI983040 OND983039:ONE983040 OWZ983039:OXA983040 PGV983039:PGW983040 PQR983039:PQS983040 QAN983039:QAO983040 QKJ983039:QKK983040 QUF983039:QUG983040 REB983039:REC983040 RNX983039:RNY983040 RXT983039:RXU983040 SHP983039:SHQ983040 SRL983039:SRM983040 TBH983039:TBI983040 TLD983039:TLE983040 TUZ983039:TVA983040 UEV983039:UEW983040 UOR983039:UOS983040 UYN983039:UYO983040 VIJ983039:VIK983040 VSF983039:VSG983040 WCB983039:WCC983040 WLX983039:WLY983040 WVT983039:WVU983040 JK65535:JL65536 TG65535:TH65536 ADC65535:ADD65536 AMY65535:AMZ65536 AWU65535:AWV65536 BGQ65535:BGR65536 BQM65535:BQN65536 CAI65535:CAJ65536 CKE65535:CKF65536 CUA65535:CUB65536 DDW65535:DDX65536 DNS65535:DNT65536 DXO65535:DXP65536 EHK65535:EHL65536 ERG65535:ERH65536 FBC65535:FBD65536 FKY65535:FKZ65536 FUU65535:FUV65536 GEQ65535:GER65536 GOM65535:GON65536 GYI65535:GYJ65536 HIE65535:HIF65536 HSA65535:HSB65536 IBW65535:IBX65536 ILS65535:ILT65536 IVO65535:IVP65536 JFK65535:JFL65536 JPG65535:JPH65536 JZC65535:JZD65536 KIY65535:KIZ65536 KSU65535:KSV65536 LCQ65535:LCR65536 LMM65535:LMN65536 LWI65535:LWJ65536 MGE65535:MGF65536 MQA65535:MQB65536 MZW65535:MZX65536 NJS65535:NJT65536 NTO65535:NTP65536 ODK65535:ODL65536 ONG65535:ONH65536 OXC65535:OXD65536 PGY65535:PGZ65536 PQU65535:PQV65536 QAQ65535:QAR65536 QKM65535:QKN65536 QUI65535:QUJ65536 REE65535:REF65536 ROA65535:ROB65536 RXW65535:RXX65536 SHS65535:SHT65536 SRO65535:SRP65536 TBK65535:TBL65536 TLG65535:TLH65536 TVC65535:TVD65536 UEY65535:UEZ65536 UOU65535:UOV65536 UYQ65535:UYR65536 VIM65535:VIN65536 VSI65535:VSJ65536 WCE65535:WCF65536 WMA65535:WMB65536 WVW65535:WVX65536 JK131071:JL131072 TG131071:TH131072 ADC131071:ADD131072 AMY131071:AMZ131072 AWU131071:AWV131072 BGQ131071:BGR131072 BQM131071:BQN131072 CAI131071:CAJ131072 CKE131071:CKF131072 CUA131071:CUB131072 DDW131071:DDX131072 DNS131071:DNT131072 DXO131071:DXP131072 EHK131071:EHL131072 ERG131071:ERH131072 FBC131071:FBD131072 FKY131071:FKZ131072 FUU131071:FUV131072 GEQ131071:GER131072 GOM131071:GON131072 GYI131071:GYJ131072 HIE131071:HIF131072 HSA131071:HSB131072 IBW131071:IBX131072 ILS131071:ILT131072 IVO131071:IVP131072 JFK131071:JFL131072 JPG131071:JPH131072 JZC131071:JZD131072 KIY131071:KIZ131072 KSU131071:KSV131072 LCQ131071:LCR131072 LMM131071:LMN131072 LWI131071:LWJ131072 MGE131071:MGF131072 MQA131071:MQB131072 MZW131071:MZX131072 NJS131071:NJT131072 NTO131071:NTP131072 ODK131071:ODL131072 ONG131071:ONH131072 OXC131071:OXD131072 PGY131071:PGZ131072 PQU131071:PQV131072 QAQ131071:QAR131072 QKM131071:QKN131072 QUI131071:QUJ131072 REE131071:REF131072 ROA131071:ROB131072 RXW131071:RXX131072 SHS131071:SHT131072 SRO131071:SRP131072 TBK131071:TBL131072 TLG131071:TLH131072 TVC131071:TVD131072 UEY131071:UEZ131072 UOU131071:UOV131072 UYQ131071:UYR131072 VIM131071:VIN131072 VSI131071:VSJ131072 WCE131071:WCF131072 WMA131071:WMB131072 WVW131071:WVX131072 JK196607:JL196608 TG196607:TH196608 ADC196607:ADD196608 AMY196607:AMZ196608 AWU196607:AWV196608 BGQ196607:BGR196608 BQM196607:BQN196608 CAI196607:CAJ196608 CKE196607:CKF196608 CUA196607:CUB196608 DDW196607:DDX196608 DNS196607:DNT196608 DXO196607:DXP196608 EHK196607:EHL196608 ERG196607:ERH196608 FBC196607:FBD196608 FKY196607:FKZ196608 FUU196607:FUV196608 GEQ196607:GER196608 GOM196607:GON196608 GYI196607:GYJ196608 HIE196607:HIF196608 HSA196607:HSB196608 IBW196607:IBX196608 ILS196607:ILT196608 IVO196607:IVP196608 JFK196607:JFL196608 JPG196607:JPH196608 JZC196607:JZD196608 KIY196607:KIZ196608 KSU196607:KSV196608 LCQ196607:LCR196608 LMM196607:LMN196608 LWI196607:LWJ196608 MGE196607:MGF196608 MQA196607:MQB196608 MZW196607:MZX196608 NJS196607:NJT196608 NTO196607:NTP196608 ODK196607:ODL196608 ONG196607:ONH196608 OXC196607:OXD196608 PGY196607:PGZ196608 PQU196607:PQV196608 QAQ196607:QAR196608 QKM196607:QKN196608 QUI196607:QUJ196608 REE196607:REF196608 ROA196607:ROB196608 RXW196607:RXX196608 SHS196607:SHT196608 SRO196607:SRP196608 TBK196607:TBL196608 TLG196607:TLH196608 TVC196607:TVD196608 UEY196607:UEZ196608 UOU196607:UOV196608 UYQ196607:UYR196608 VIM196607:VIN196608 VSI196607:VSJ196608 WCE196607:WCF196608 WMA196607:WMB196608 WVW196607:WVX196608 JK262143:JL262144 TG262143:TH262144 ADC262143:ADD262144 AMY262143:AMZ262144 AWU262143:AWV262144 BGQ262143:BGR262144 BQM262143:BQN262144 CAI262143:CAJ262144 CKE262143:CKF262144 CUA262143:CUB262144 DDW262143:DDX262144 DNS262143:DNT262144 DXO262143:DXP262144 EHK262143:EHL262144 ERG262143:ERH262144 FBC262143:FBD262144 FKY262143:FKZ262144 FUU262143:FUV262144 GEQ262143:GER262144 GOM262143:GON262144 GYI262143:GYJ262144 HIE262143:HIF262144 HSA262143:HSB262144 IBW262143:IBX262144 ILS262143:ILT262144 IVO262143:IVP262144 JFK262143:JFL262144 JPG262143:JPH262144 JZC262143:JZD262144 KIY262143:KIZ262144 KSU262143:KSV262144 LCQ262143:LCR262144 LMM262143:LMN262144 LWI262143:LWJ262144 MGE262143:MGF262144 MQA262143:MQB262144 MZW262143:MZX262144 NJS262143:NJT262144 NTO262143:NTP262144 ODK262143:ODL262144 ONG262143:ONH262144 OXC262143:OXD262144 PGY262143:PGZ262144 PQU262143:PQV262144 QAQ262143:QAR262144 QKM262143:QKN262144 QUI262143:QUJ262144 REE262143:REF262144 ROA262143:ROB262144 RXW262143:RXX262144 SHS262143:SHT262144 SRO262143:SRP262144 TBK262143:TBL262144 TLG262143:TLH262144 TVC262143:TVD262144 UEY262143:UEZ262144 UOU262143:UOV262144 UYQ262143:UYR262144 VIM262143:VIN262144 VSI262143:VSJ262144 WCE262143:WCF262144 WMA262143:WMB262144 WVW262143:WVX262144 JK327679:JL327680 TG327679:TH327680 ADC327679:ADD327680 AMY327679:AMZ327680 AWU327679:AWV327680 BGQ327679:BGR327680 BQM327679:BQN327680 CAI327679:CAJ327680 CKE327679:CKF327680 CUA327679:CUB327680 DDW327679:DDX327680 DNS327679:DNT327680 DXO327679:DXP327680 EHK327679:EHL327680 ERG327679:ERH327680 FBC327679:FBD327680 FKY327679:FKZ327680 FUU327679:FUV327680 GEQ327679:GER327680 GOM327679:GON327680 GYI327679:GYJ327680 HIE327679:HIF327680 HSA327679:HSB327680 IBW327679:IBX327680 ILS327679:ILT327680 IVO327679:IVP327680 JFK327679:JFL327680 JPG327679:JPH327680 JZC327679:JZD327680 KIY327679:KIZ327680 KSU327679:KSV327680 LCQ327679:LCR327680 LMM327679:LMN327680 LWI327679:LWJ327680 MGE327679:MGF327680 MQA327679:MQB327680 MZW327679:MZX327680 NJS327679:NJT327680 NTO327679:NTP327680 ODK327679:ODL327680 ONG327679:ONH327680 OXC327679:OXD327680 PGY327679:PGZ327680 PQU327679:PQV327680 QAQ327679:QAR327680 QKM327679:QKN327680 QUI327679:QUJ327680 REE327679:REF327680 ROA327679:ROB327680 RXW327679:RXX327680 SHS327679:SHT327680 SRO327679:SRP327680 TBK327679:TBL327680 TLG327679:TLH327680 TVC327679:TVD327680 UEY327679:UEZ327680 UOU327679:UOV327680 UYQ327679:UYR327680 VIM327679:VIN327680 VSI327679:VSJ327680 WCE327679:WCF327680 WMA327679:WMB327680 WVW327679:WVX327680 JK393215:JL393216 TG393215:TH393216 ADC393215:ADD393216 AMY393215:AMZ393216 AWU393215:AWV393216 BGQ393215:BGR393216 BQM393215:BQN393216 CAI393215:CAJ393216 CKE393215:CKF393216 CUA393215:CUB393216 DDW393215:DDX393216 DNS393215:DNT393216 DXO393215:DXP393216 EHK393215:EHL393216 ERG393215:ERH393216 FBC393215:FBD393216 FKY393215:FKZ393216 FUU393215:FUV393216 GEQ393215:GER393216 GOM393215:GON393216 GYI393215:GYJ393216 HIE393215:HIF393216 HSA393215:HSB393216 IBW393215:IBX393216 ILS393215:ILT393216 IVO393215:IVP393216 JFK393215:JFL393216 JPG393215:JPH393216 JZC393215:JZD393216 KIY393215:KIZ393216 KSU393215:KSV393216 LCQ393215:LCR393216 LMM393215:LMN393216 LWI393215:LWJ393216 MGE393215:MGF393216 MQA393215:MQB393216 MZW393215:MZX393216 NJS393215:NJT393216 NTO393215:NTP393216 ODK393215:ODL393216 ONG393215:ONH393216 OXC393215:OXD393216 PGY393215:PGZ393216 PQU393215:PQV393216 QAQ393215:QAR393216 QKM393215:QKN393216 QUI393215:QUJ393216 REE393215:REF393216 ROA393215:ROB393216 RXW393215:RXX393216 SHS393215:SHT393216 SRO393215:SRP393216 TBK393215:TBL393216 TLG393215:TLH393216 TVC393215:TVD393216 UEY393215:UEZ393216 UOU393215:UOV393216 UYQ393215:UYR393216 VIM393215:VIN393216 VSI393215:VSJ393216 WCE393215:WCF393216 WMA393215:WMB393216 WVW393215:WVX393216 JK458751:JL458752 TG458751:TH458752 ADC458751:ADD458752 AMY458751:AMZ458752 AWU458751:AWV458752 BGQ458751:BGR458752 BQM458751:BQN458752 CAI458751:CAJ458752 CKE458751:CKF458752 CUA458751:CUB458752 DDW458751:DDX458752 DNS458751:DNT458752 DXO458751:DXP458752 EHK458751:EHL458752 ERG458751:ERH458752 FBC458751:FBD458752 FKY458751:FKZ458752 FUU458751:FUV458752 GEQ458751:GER458752 GOM458751:GON458752 GYI458751:GYJ458752 HIE458751:HIF458752 HSA458751:HSB458752 IBW458751:IBX458752 ILS458751:ILT458752 IVO458751:IVP458752 JFK458751:JFL458752 JPG458751:JPH458752 JZC458751:JZD458752 KIY458751:KIZ458752 KSU458751:KSV458752 LCQ458751:LCR458752 LMM458751:LMN458752 LWI458751:LWJ458752 MGE458751:MGF458752 MQA458751:MQB458752 MZW458751:MZX458752 NJS458751:NJT458752 NTO458751:NTP458752 ODK458751:ODL458752 ONG458751:ONH458752 OXC458751:OXD458752 PGY458751:PGZ458752 PQU458751:PQV458752 QAQ458751:QAR458752 QKM458751:QKN458752 QUI458751:QUJ458752 REE458751:REF458752 ROA458751:ROB458752 RXW458751:RXX458752 SHS458751:SHT458752 SRO458751:SRP458752 TBK458751:TBL458752 TLG458751:TLH458752 TVC458751:TVD458752 UEY458751:UEZ458752 UOU458751:UOV458752 UYQ458751:UYR458752 VIM458751:VIN458752 VSI458751:VSJ458752 WCE458751:WCF458752 WMA458751:WMB458752 WVW458751:WVX458752 JK524287:JL524288 TG524287:TH524288 ADC524287:ADD524288 AMY524287:AMZ524288 AWU524287:AWV524288 BGQ524287:BGR524288 BQM524287:BQN524288 CAI524287:CAJ524288 CKE524287:CKF524288 CUA524287:CUB524288 DDW524287:DDX524288 DNS524287:DNT524288 DXO524287:DXP524288 EHK524287:EHL524288 ERG524287:ERH524288 FBC524287:FBD524288 FKY524287:FKZ524288 FUU524287:FUV524288 GEQ524287:GER524288 GOM524287:GON524288 GYI524287:GYJ524288 HIE524287:HIF524288 HSA524287:HSB524288 IBW524287:IBX524288 ILS524287:ILT524288 IVO524287:IVP524288 JFK524287:JFL524288 JPG524287:JPH524288 JZC524287:JZD524288 KIY524287:KIZ524288 KSU524287:KSV524288 LCQ524287:LCR524288 LMM524287:LMN524288 LWI524287:LWJ524288 MGE524287:MGF524288 MQA524287:MQB524288 MZW524287:MZX524288 NJS524287:NJT524288 NTO524287:NTP524288 ODK524287:ODL524288 ONG524287:ONH524288 OXC524287:OXD524288 PGY524287:PGZ524288 PQU524287:PQV524288 QAQ524287:QAR524288 QKM524287:QKN524288 QUI524287:QUJ524288 REE524287:REF524288 ROA524287:ROB524288 RXW524287:RXX524288 SHS524287:SHT524288 SRO524287:SRP524288 TBK524287:TBL524288 TLG524287:TLH524288 TVC524287:TVD524288 UEY524287:UEZ524288 UOU524287:UOV524288 UYQ524287:UYR524288 VIM524287:VIN524288 VSI524287:VSJ524288 WCE524287:WCF524288 WMA524287:WMB524288 WVW524287:WVX524288 JK589823:JL589824 TG589823:TH589824 ADC589823:ADD589824 AMY589823:AMZ589824 AWU589823:AWV589824 BGQ589823:BGR589824 BQM589823:BQN589824 CAI589823:CAJ589824 CKE589823:CKF589824 CUA589823:CUB589824 DDW589823:DDX589824 DNS589823:DNT589824 DXO589823:DXP589824 EHK589823:EHL589824 ERG589823:ERH589824 FBC589823:FBD589824 FKY589823:FKZ589824 FUU589823:FUV589824 GEQ589823:GER589824 GOM589823:GON589824 GYI589823:GYJ589824 HIE589823:HIF589824 HSA589823:HSB589824 IBW589823:IBX589824 ILS589823:ILT589824 IVO589823:IVP589824 JFK589823:JFL589824 JPG589823:JPH589824 JZC589823:JZD589824 KIY589823:KIZ589824 KSU589823:KSV589824 LCQ589823:LCR589824 LMM589823:LMN589824 LWI589823:LWJ589824 MGE589823:MGF589824 MQA589823:MQB589824 MZW589823:MZX589824 NJS589823:NJT589824 NTO589823:NTP589824 ODK589823:ODL589824 ONG589823:ONH589824 OXC589823:OXD589824 PGY589823:PGZ589824 PQU589823:PQV589824 QAQ589823:QAR589824 QKM589823:QKN589824 QUI589823:QUJ589824 REE589823:REF589824 ROA589823:ROB589824 RXW589823:RXX589824 SHS589823:SHT589824 SRO589823:SRP589824 TBK589823:TBL589824 TLG589823:TLH589824 TVC589823:TVD589824 UEY589823:UEZ589824 UOU589823:UOV589824 UYQ589823:UYR589824 VIM589823:VIN589824 VSI589823:VSJ589824 WCE589823:WCF589824 WMA589823:WMB589824 WVW589823:WVX589824 JK655359:JL655360 TG655359:TH655360 ADC655359:ADD655360 AMY655359:AMZ655360 AWU655359:AWV655360 BGQ655359:BGR655360 BQM655359:BQN655360 CAI655359:CAJ655360 CKE655359:CKF655360 CUA655359:CUB655360 DDW655359:DDX655360 DNS655359:DNT655360 DXO655359:DXP655360 EHK655359:EHL655360 ERG655359:ERH655360 FBC655359:FBD655360 FKY655359:FKZ655360 FUU655359:FUV655360 GEQ655359:GER655360 GOM655359:GON655360 GYI655359:GYJ655360 HIE655359:HIF655360 HSA655359:HSB655360 IBW655359:IBX655360 ILS655359:ILT655360 IVO655359:IVP655360 JFK655359:JFL655360 JPG655359:JPH655360 JZC655359:JZD655360 KIY655359:KIZ655360 KSU655359:KSV655360 LCQ655359:LCR655360 LMM655359:LMN655360 LWI655359:LWJ655360 MGE655359:MGF655360 MQA655359:MQB655360 MZW655359:MZX655360 NJS655359:NJT655360 NTO655359:NTP655360 ODK655359:ODL655360 ONG655359:ONH655360 OXC655359:OXD655360 PGY655359:PGZ655360 PQU655359:PQV655360 QAQ655359:QAR655360 QKM655359:QKN655360 QUI655359:QUJ655360 REE655359:REF655360 ROA655359:ROB655360 RXW655359:RXX655360 SHS655359:SHT655360 SRO655359:SRP655360 TBK655359:TBL655360 TLG655359:TLH655360 TVC655359:TVD655360 UEY655359:UEZ655360 UOU655359:UOV655360 UYQ655359:UYR655360 VIM655359:VIN655360 VSI655359:VSJ655360 WCE655359:WCF655360 WMA655359:WMB655360 WVW655359:WVX655360 JK720895:JL720896 TG720895:TH720896 ADC720895:ADD720896 AMY720895:AMZ720896 AWU720895:AWV720896 BGQ720895:BGR720896 BQM720895:BQN720896 CAI720895:CAJ720896 CKE720895:CKF720896 CUA720895:CUB720896 DDW720895:DDX720896 DNS720895:DNT720896 DXO720895:DXP720896 EHK720895:EHL720896 ERG720895:ERH720896 FBC720895:FBD720896 FKY720895:FKZ720896 FUU720895:FUV720896 GEQ720895:GER720896 GOM720895:GON720896 GYI720895:GYJ720896 HIE720895:HIF720896 HSA720895:HSB720896 IBW720895:IBX720896 ILS720895:ILT720896 IVO720895:IVP720896 JFK720895:JFL720896 JPG720895:JPH720896 JZC720895:JZD720896 KIY720895:KIZ720896 KSU720895:KSV720896 LCQ720895:LCR720896 LMM720895:LMN720896 LWI720895:LWJ720896 MGE720895:MGF720896 MQA720895:MQB720896 MZW720895:MZX720896 NJS720895:NJT720896 NTO720895:NTP720896 ODK720895:ODL720896 ONG720895:ONH720896 OXC720895:OXD720896 PGY720895:PGZ720896 PQU720895:PQV720896 QAQ720895:QAR720896 QKM720895:QKN720896 QUI720895:QUJ720896 REE720895:REF720896 ROA720895:ROB720896 RXW720895:RXX720896 SHS720895:SHT720896 SRO720895:SRP720896 TBK720895:TBL720896 TLG720895:TLH720896 TVC720895:TVD720896 UEY720895:UEZ720896 UOU720895:UOV720896 UYQ720895:UYR720896 VIM720895:VIN720896 VSI720895:VSJ720896 WCE720895:WCF720896 WMA720895:WMB720896 WVW720895:WVX720896 JK786431:JL786432 TG786431:TH786432 ADC786431:ADD786432 AMY786431:AMZ786432 AWU786431:AWV786432 BGQ786431:BGR786432 BQM786431:BQN786432 CAI786431:CAJ786432 CKE786431:CKF786432 CUA786431:CUB786432 DDW786431:DDX786432 DNS786431:DNT786432 DXO786431:DXP786432 EHK786431:EHL786432 ERG786431:ERH786432 FBC786431:FBD786432 FKY786431:FKZ786432 FUU786431:FUV786432 GEQ786431:GER786432 GOM786431:GON786432 GYI786431:GYJ786432 HIE786431:HIF786432 HSA786431:HSB786432 IBW786431:IBX786432 ILS786431:ILT786432 IVO786431:IVP786432 JFK786431:JFL786432 JPG786431:JPH786432 JZC786431:JZD786432 KIY786431:KIZ786432 KSU786431:KSV786432 LCQ786431:LCR786432 LMM786431:LMN786432 LWI786431:LWJ786432 MGE786431:MGF786432 MQA786431:MQB786432 MZW786431:MZX786432 NJS786431:NJT786432 NTO786431:NTP786432 ODK786431:ODL786432 ONG786431:ONH786432 OXC786431:OXD786432 PGY786431:PGZ786432 PQU786431:PQV786432 QAQ786431:QAR786432 QKM786431:QKN786432 QUI786431:QUJ786432 REE786431:REF786432 ROA786431:ROB786432 RXW786431:RXX786432 SHS786431:SHT786432 SRO786431:SRP786432 TBK786431:TBL786432 TLG786431:TLH786432 TVC786431:TVD786432 UEY786431:UEZ786432 UOU786431:UOV786432 UYQ786431:UYR786432 VIM786431:VIN786432 VSI786431:VSJ786432 WCE786431:WCF786432 WMA786431:WMB786432 WVW786431:WVX786432 JK851967:JL851968 TG851967:TH851968 ADC851967:ADD851968 AMY851967:AMZ851968 AWU851967:AWV851968 BGQ851967:BGR851968 BQM851967:BQN851968 CAI851967:CAJ851968 CKE851967:CKF851968 CUA851967:CUB851968 DDW851967:DDX851968 DNS851967:DNT851968 DXO851967:DXP851968 EHK851967:EHL851968 ERG851967:ERH851968 FBC851967:FBD851968 FKY851967:FKZ851968 FUU851967:FUV851968 GEQ851967:GER851968 GOM851967:GON851968 GYI851967:GYJ851968 HIE851967:HIF851968 HSA851967:HSB851968 IBW851967:IBX851968 ILS851967:ILT851968 IVO851967:IVP851968 JFK851967:JFL851968 JPG851967:JPH851968 JZC851967:JZD851968 KIY851967:KIZ851968 KSU851967:KSV851968 LCQ851967:LCR851968 LMM851967:LMN851968 LWI851967:LWJ851968 MGE851967:MGF851968 MQA851967:MQB851968 MZW851967:MZX851968 NJS851967:NJT851968 NTO851967:NTP851968 ODK851967:ODL851968 ONG851967:ONH851968 OXC851967:OXD851968 PGY851967:PGZ851968 PQU851967:PQV851968 QAQ851967:QAR851968 QKM851967:QKN851968 QUI851967:QUJ851968 REE851967:REF851968 ROA851967:ROB851968 RXW851967:RXX851968 SHS851967:SHT851968 SRO851967:SRP851968 TBK851967:TBL851968 TLG851967:TLH851968 TVC851967:TVD851968 UEY851967:UEZ851968 UOU851967:UOV851968 UYQ851967:UYR851968 VIM851967:VIN851968 VSI851967:VSJ851968 WCE851967:WCF851968 WMA851967:WMB851968 WVW851967:WVX851968 JK917503:JL917504 TG917503:TH917504 ADC917503:ADD917504 AMY917503:AMZ917504 AWU917503:AWV917504 BGQ917503:BGR917504 BQM917503:BQN917504 CAI917503:CAJ917504 CKE917503:CKF917504 CUA917503:CUB917504 DDW917503:DDX917504 DNS917503:DNT917504 DXO917503:DXP917504 EHK917503:EHL917504 ERG917503:ERH917504 FBC917503:FBD917504 FKY917503:FKZ917504 FUU917503:FUV917504 GEQ917503:GER917504 GOM917503:GON917504 GYI917503:GYJ917504 HIE917503:HIF917504 HSA917503:HSB917504 IBW917503:IBX917504 ILS917503:ILT917504 IVO917503:IVP917504 JFK917503:JFL917504 JPG917503:JPH917504 JZC917503:JZD917504 KIY917503:KIZ917504 KSU917503:KSV917504 LCQ917503:LCR917504 LMM917503:LMN917504 LWI917503:LWJ917504 MGE917503:MGF917504 MQA917503:MQB917504 MZW917503:MZX917504 NJS917503:NJT917504 NTO917503:NTP917504 ODK917503:ODL917504 ONG917503:ONH917504 OXC917503:OXD917504 PGY917503:PGZ917504 PQU917503:PQV917504 QAQ917503:QAR917504 QKM917503:QKN917504 QUI917503:QUJ917504 REE917503:REF917504 ROA917503:ROB917504 RXW917503:RXX917504 SHS917503:SHT917504 SRO917503:SRP917504 TBK917503:TBL917504 TLG917503:TLH917504 TVC917503:TVD917504 UEY917503:UEZ917504 UOU917503:UOV917504 UYQ917503:UYR917504 VIM917503:VIN917504 VSI917503:VSJ917504 WCE917503:WCF917504 WMA917503:WMB917504 WVW917503:WVX917504 JK983039:JL983040 TG983039:TH983040 ADC983039:ADD983040 AMY983039:AMZ983040 AWU983039:AWV983040 BGQ983039:BGR983040 BQM983039:BQN983040 CAI983039:CAJ983040 CKE983039:CKF983040 CUA983039:CUB983040 DDW983039:DDX983040 DNS983039:DNT983040 DXO983039:DXP983040 EHK983039:EHL983040 ERG983039:ERH983040 FBC983039:FBD983040 FKY983039:FKZ983040 FUU983039:FUV983040 GEQ983039:GER983040 GOM983039:GON983040 GYI983039:GYJ983040 HIE983039:HIF983040 HSA983039:HSB983040 IBW983039:IBX983040 ILS983039:ILT983040 IVO983039:IVP983040 JFK983039:JFL983040 JPG983039:JPH983040 JZC983039:JZD983040 KIY983039:KIZ983040 KSU983039:KSV983040 LCQ983039:LCR983040 LMM983039:LMN983040 LWI983039:LWJ983040 MGE983039:MGF983040 MQA983039:MQB983040 MZW983039:MZX983040 NJS983039:NJT983040 NTO983039:NTP983040 ODK983039:ODL983040 ONG983039:ONH983040 OXC983039:OXD983040 PGY983039:PGZ983040 PQU983039:PQV983040 QAQ983039:QAR983040 QKM983039:QKN983040 QUI983039:QUJ983040 REE983039:REF983040 ROA983039:ROB983040 RXW983039:RXX983040 SHS983039:SHT983040 SRO983039:SRP983040 TBK983039:TBL983040 TLG983039:TLH983040 TVC983039:TVD983040 UEY983039:UEZ983040 UOU983039:UOV983040 UYQ983039:UYR983040 VIM983039:VIN983040 VSI983039:VSJ983040 WCE983039:WCF983040 WMA983039:WMB983040 WVW983039:WVX983040 WLX983045:WLY983046 JE65541:JF65542 TA65541:TB65542 ACW65541:ACX65542 AMS65541:AMT65542 AWO65541:AWP65542 BGK65541:BGL65542 BQG65541:BQH65542 CAC65541:CAD65542 CJY65541:CJZ65542 CTU65541:CTV65542 DDQ65541:DDR65542 DNM65541:DNN65542 DXI65541:DXJ65542 EHE65541:EHF65542 ERA65541:ERB65542 FAW65541:FAX65542 FKS65541:FKT65542 FUO65541:FUP65542 GEK65541:GEL65542 GOG65541:GOH65542 GYC65541:GYD65542 HHY65541:HHZ65542 HRU65541:HRV65542 IBQ65541:IBR65542 ILM65541:ILN65542 IVI65541:IVJ65542 JFE65541:JFF65542 JPA65541:JPB65542 JYW65541:JYX65542 KIS65541:KIT65542 KSO65541:KSP65542 LCK65541:LCL65542 LMG65541:LMH65542 LWC65541:LWD65542 MFY65541:MFZ65542 MPU65541:MPV65542 MZQ65541:MZR65542 NJM65541:NJN65542 NTI65541:NTJ65542 ODE65541:ODF65542 ONA65541:ONB65542 OWW65541:OWX65542 PGS65541:PGT65542 PQO65541:PQP65542 QAK65541:QAL65542 QKG65541:QKH65542 QUC65541:QUD65542 RDY65541:RDZ65542 RNU65541:RNV65542 RXQ65541:RXR65542 SHM65541:SHN65542 SRI65541:SRJ65542 TBE65541:TBF65542 TLA65541:TLB65542 TUW65541:TUX65542 UES65541:UET65542 UOO65541:UOP65542 UYK65541:UYL65542 VIG65541:VIH65542 VSC65541:VSD65542 WBY65541:WBZ65542 WLU65541:WLV65542 WVQ65541:WVR65542 JE131077:JF131078 TA131077:TB131078 ACW131077:ACX131078 AMS131077:AMT131078 AWO131077:AWP131078 BGK131077:BGL131078 BQG131077:BQH131078 CAC131077:CAD131078 CJY131077:CJZ131078 CTU131077:CTV131078 DDQ131077:DDR131078 DNM131077:DNN131078 DXI131077:DXJ131078 EHE131077:EHF131078 ERA131077:ERB131078 FAW131077:FAX131078 FKS131077:FKT131078 FUO131077:FUP131078 GEK131077:GEL131078 GOG131077:GOH131078 GYC131077:GYD131078 HHY131077:HHZ131078 HRU131077:HRV131078 IBQ131077:IBR131078 ILM131077:ILN131078 IVI131077:IVJ131078 JFE131077:JFF131078 JPA131077:JPB131078 JYW131077:JYX131078 KIS131077:KIT131078 KSO131077:KSP131078 LCK131077:LCL131078 LMG131077:LMH131078 LWC131077:LWD131078 MFY131077:MFZ131078 MPU131077:MPV131078 MZQ131077:MZR131078 NJM131077:NJN131078 NTI131077:NTJ131078 ODE131077:ODF131078 ONA131077:ONB131078 OWW131077:OWX131078 PGS131077:PGT131078 PQO131077:PQP131078 QAK131077:QAL131078 QKG131077:QKH131078 QUC131077:QUD131078 RDY131077:RDZ131078 RNU131077:RNV131078 RXQ131077:RXR131078 SHM131077:SHN131078 SRI131077:SRJ131078 TBE131077:TBF131078 TLA131077:TLB131078 TUW131077:TUX131078 UES131077:UET131078 UOO131077:UOP131078 UYK131077:UYL131078 VIG131077:VIH131078 VSC131077:VSD131078 WBY131077:WBZ131078 WLU131077:WLV131078 WVQ131077:WVR131078 JE196613:JF196614 TA196613:TB196614 ACW196613:ACX196614 AMS196613:AMT196614 AWO196613:AWP196614 BGK196613:BGL196614 BQG196613:BQH196614 CAC196613:CAD196614 CJY196613:CJZ196614 CTU196613:CTV196614 DDQ196613:DDR196614 DNM196613:DNN196614 DXI196613:DXJ196614 EHE196613:EHF196614 ERA196613:ERB196614 FAW196613:FAX196614 FKS196613:FKT196614 FUO196613:FUP196614 GEK196613:GEL196614 GOG196613:GOH196614 GYC196613:GYD196614 HHY196613:HHZ196614 HRU196613:HRV196614 IBQ196613:IBR196614 ILM196613:ILN196614 IVI196613:IVJ196614 JFE196613:JFF196614 JPA196613:JPB196614 JYW196613:JYX196614 KIS196613:KIT196614 KSO196613:KSP196614 LCK196613:LCL196614 LMG196613:LMH196614 LWC196613:LWD196614 MFY196613:MFZ196614 MPU196613:MPV196614 MZQ196613:MZR196614 NJM196613:NJN196614 NTI196613:NTJ196614 ODE196613:ODF196614 ONA196613:ONB196614 OWW196613:OWX196614 PGS196613:PGT196614 PQO196613:PQP196614 QAK196613:QAL196614 QKG196613:QKH196614 QUC196613:QUD196614 RDY196613:RDZ196614 RNU196613:RNV196614 RXQ196613:RXR196614 SHM196613:SHN196614 SRI196613:SRJ196614 TBE196613:TBF196614 TLA196613:TLB196614 TUW196613:TUX196614 UES196613:UET196614 UOO196613:UOP196614 UYK196613:UYL196614 VIG196613:VIH196614 VSC196613:VSD196614 WBY196613:WBZ196614 WLU196613:WLV196614 WVQ196613:WVR196614 JE262149:JF262150 TA262149:TB262150 ACW262149:ACX262150 AMS262149:AMT262150 AWO262149:AWP262150 BGK262149:BGL262150 BQG262149:BQH262150 CAC262149:CAD262150 CJY262149:CJZ262150 CTU262149:CTV262150 DDQ262149:DDR262150 DNM262149:DNN262150 DXI262149:DXJ262150 EHE262149:EHF262150 ERA262149:ERB262150 FAW262149:FAX262150 FKS262149:FKT262150 FUO262149:FUP262150 GEK262149:GEL262150 GOG262149:GOH262150 GYC262149:GYD262150 HHY262149:HHZ262150 HRU262149:HRV262150 IBQ262149:IBR262150 ILM262149:ILN262150 IVI262149:IVJ262150 JFE262149:JFF262150 JPA262149:JPB262150 JYW262149:JYX262150 KIS262149:KIT262150 KSO262149:KSP262150 LCK262149:LCL262150 LMG262149:LMH262150 LWC262149:LWD262150 MFY262149:MFZ262150 MPU262149:MPV262150 MZQ262149:MZR262150 NJM262149:NJN262150 NTI262149:NTJ262150 ODE262149:ODF262150 ONA262149:ONB262150 OWW262149:OWX262150 PGS262149:PGT262150 PQO262149:PQP262150 QAK262149:QAL262150 QKG262149:QKH262150 QUC262149:QUD262150 RDY262149:RDZ262150 RNU262149:RNV262150 RXQ262149:RXR262150 SHM262149:SHN262150 SRI262149:SRJ262150 TBE262149:TBF262150 TLA262149:TLB262150 TUW262149:TUX262150 UES262149:UET262150 UOO262149:UOP262150 UYK262149:UYL262150 VIG262149:VIH262150 VSC262149:VSD262150 WBY262149:WBZ262150 WLU262149:WLV262150 WVQ262149:WVR262150 JE327685:JF327686 TA327685:TB327686 ACW327685:ACX327686 AMS327685:AMT327686 AWO327685:AWP327686 BGK327685:BGL327686 BQG327685:BQH327686 CAC327685:CAD327686 CJY327685:CJZ327686 CTU327685:CTV327686 DDQ327685:DDR327686 DNM327685:DNN327686 DXI327685:DXJ327686 EHE327685:EHF327686 ERA327685:ERB327686 FAW327685:FAX327686 FKS327685:FKT327686 FUO327685:FUP327686 GEK327685:GEL327686 GOG327685:GOH327686 GYC327685:GYD327686 HHY327685:HHZ327686 HRU327685:HRV327686 IBQ327685:IBR327686 ILM327685:ILN327686 IVI327685:IVJ327686 JFE327685:JFF327686 JPA327685:JPB327686 JYW327685:JYX327686 KIS327685:KIT327686 KSO327685:KSP327686 LCK327685:LCL327686 LMG327685:LMH327686 LWC327685:LWD327686 MFY327685:MFZ327686 MPU327685:MPV327686 MZQ327685:MZR327686 NJM327685:NJN327686 NTI327685:NTJ327686 ODE327685:ODF327686 ONA327685:ONB327686 OWW327685:OWX327686 PGS327685:PGT327686 PQO327685:PQP327686 QAK327685:QAL327686 QKG327685:QKH327686 QUC327685:QUD327686 RDY327685:RDZ327686 RNU327685:RNV327686 RXQ327685:RXR327686 SHM327685:SHN327686 SRI327685:SRJ327686 TBE327685:TBF327686 TLA327685:TLB327686 TUW327685:TUX327686 UES327685:UET327686 UOO327685:UOP327686 UYK327685:UYL327686 VIG327685:VIH327686 VSC327685:VSD327686 WBY327685:WBZ327686 WLU327685:WLV327686 WVQ327685:WVR327686 JE393221:JF393222 TA393221:TB393222 ACW393221:ACX393222 AMS393221:AMT393222 AWO393221:AWP393222 BGK393221:BGL393222 BQG393221:BQH393222 CAC393221:CAD393222 CJY393221:CJZ393222 CTU393221:CTV393222 DDQ393221:DDR393222 DNM393221:DNN393222 DXI393221:DXJ393222 EHE393221:EHF393222 ERA393221:ERB393222 FAW393221:FAX393222 FKS393221:FKT393222 FUO393221:FUP393222 GEK393221:GEL393222 GOG393221:GOH393222 GYC393221:GYD393222 HHY393221:HHZ393222 HRU393221:HRV393222 IBQ393221:IBR393222 ILM393221:ILN393222 IVI393221:IVJ393222 JFE393221:JFF393222 JPA393221:JPB393222 JYW393221:JYX393222 KIS393221:KIT393222 KSO393221:KSP393222 LCK393221:LCL393222 LMG393221:LMH393222 LWC393221:LWD393222 MFY393221:MFZ393222 MPU393221:MPV393222 MZQ393221:MZR393222 NJM393221:NJN393222 NTI393221:NTJ393222 ODE393221:ODF393222 ONA393221:ONB393222 OWW393221:OWX393222 PGS393221:PGT393222 PQO393221:PQP393222 QAK393221:QAL393222 QKG393221:QKH393222 QUC393221:QUD393222 RDY393221:RDZ393222 RNU393221:RNV393222 RXQ393221:RXR393222 SHM393221:SHN393222 SRI393221:SRJ393222 TBE393221:TBF393222 TLA393221:TLB393222 TUW393221:TUX393222 UES393221:UET393222 UOO393221:UOP393222 UYK393221:UYL393222 VIG393221:VIH393222 VSC393221:VSD393222 WBY393221:WBZ393222 WLU393221:WLV393222 WVQ393221:WVR393222 JE458757:JF458758 TA458757:TB458758 ACW458757:ACX458758 AMS458757:AMT458758 AWO458757:AWP458758 BGK458757:BGL458758 BQG458757:BQH458758 CAC458757:CAD458758 CJY458757:CJZ458758 CTU458757:CTV458758 DDQ458757:DDR458758 DNM458757:DNN458758 DXI458757:DXJ458758 EHE458757:EHF458758 ERA458757:ERB458758 FAW458757:FAX458758 FKS458757:FKT458758 FUO458757:FUP458758 GEK458757:GEL458758 GOG458757:GOH458758 GYC458757:GYD458758 HHY458757:HHZ458758 HRU458757:HRV458758 IBQ458757:IBR458758 ILM458757:ILN458758 IVI458757:IVJ458758 JFE458757:JFF458758 JPA458757:JPB458758 JYW458757:JYX458758 KIS458757:KIT458758 KSO458757:KSP458758 LCK458757:LCL458758 LMG458757:LMH458758 LWC458757:LWD458758 MFY458757:MFZ458758 MPU458757:MPV458758 MZQ458757:MZR458758 NJM458757:NJN458758 NTI458757:NTJ458758 ODE458757:ODF458758 ONA458757:ONB458758 OWW458757:OWX458758 PGS458757:PGT458758 PQO458757:PQP458758 QAK458757:QAL458758 QKG458757:QKH458758 QUC458757:QUD458758 RDY458757:RDZ458758 RNU458757:RNV458758 RXQ458757:RXR458758 SHM458757:SHN458758 SRI458757:SRJ458758 TBE458757:TBF458758 TLA458757:TLB458758 TUW458757:TUX458758 UES458757:UET458758 UOO458757:UOP458758 UYK458757:UYL458758 VIG458757:VIH458758 VSC458757:VSD458758 WBY458757:WBZ458758 WLU458757:WLV458758 WVQ458757:WVR458758 JE524293:JF524294 TA524293:TB524294 ACW524293:ACX524294 AMS524293:AMT524294 AWO524293:AWP524294 BGK524293:BGL524294 BQG524293:BQH524294 CAC524293:CAD524294 CJY524293:CJZ524294 CTU524293:CTV524294 DDQ524293:DDR524294 DNM524293:DNN524294 DXI524293:DXJ524294 EHE524293:EHF524294 ERA524293:ERB524294 FAW524293:FAX524294 FKS524293:FKT524294 FUO524293:FUP524294 GEK524293:GEL524294 GOG524293:GOH524294 GYC524293:GYD524294 HHY524293:HHZ524294 HRU524293:HRV524294 IBQ524293:IBR524294 ILM524293:ILN524294 IVI524293:IVJ524294 JFE524293:JFF524294 JPA524293:JPB524294 JYW524293:JYX524294 KIS524293:KIT524294 KSO524293:KSP524294 LCK524293:LCL524294 LMG524293:LMH524294 LWC524293:LWD524294 MFY524293:MFZ524294 MPU524293:MPV524294 MZQ524293:MZR524294 NJM524293:NJN524294 NTI524293:NTJ524294 ODE524293:ODF524294 ONA524293:ONB524294 OWW524293:OWX524294 PGS524293:PGT524294 PQO524293:PQP524294 QAK524293:QAL524294 QKG524293:QKH524294 QUC524293:QUD524294 RDY524293:RDZ524294 RNU524293:RNV524294 RXQ524293:RXR524294 SHM524293:SHN524294 SRI524293:SRJ524294 TBE524293:TBF524294 TLA524293:TLB524294 TUW524293:TUX524294 UES524293:UET524294 UOO524293:UOP524294 UYK524293:UYL524294 VIG524293:VIH524294 VSC524293:VSD524294 WBY524293:WBZ524294 WLU524293:WLV524294 WVQ524293:WVR524294 JE589829:JF589830 TA589829:TB589830 ACW589829:ACX589830 AMS589829:AMT589830 AWO589829:AWP589830 BGK589829:BGL589830 BQG589829:BQH589830 CAC589829:CAD589830 CJY589829:CJZ589830 CTU589829:CTV589830 DDQ589829:DDR589830 DNM589829:DNN589830 DXI589829:DXJ589830 EHE589829:EHF589830 ERA589829:ERB589830 FAW589829:FAX589830 FKS589829:FKT589830 FUO589829:FUP589830 GEK589829:GEL589830 GOG589829:GOH589830 GYC589829:GYD589830 HHY589829:HHZ589830 HRU589829:HRV589830 IBQ589829:IBR589830 ILM589829:ILN589830 IVI589829:IVJ589830 JFE589829:JFF589830 JPA589829:JPB589830 JYW589829:JYX589830 KIS589829:KIT589830 KSO589829:KSP589830 LCK589829:LCL589830 LMG589829:LMH589830 LWC589829:LWD589830 MFY589829:MFZ589830 MPU589829:MPV589830 MZQ589829:MZR589830 NJM589829:NJN589830 NTI589829:NTJ589830 ODE589829:ODF589830 ONA589829:ONB589830 OWW589829:OWX589830 PGS589829:PGT589830 PQO589829:PQP589830 QAK589829:QAL589830 QKG589829:QKH589830 QUC589829:QUD589830 RDY589829:RDZ589830 RNU589829:RNV589830 RXQ589829:RXR589830 SHM589829:SHN589830 SRI589829:SRJ589830 TBE589829:TBF589830 TLA589829:TLB589830 TUW589829:TUX589830 UES589829:UET589830 UOO589829:UOP589830 UYK589829:UYL589830 VIG589829:VIH589830 VSC589829:VSD589830 WBY589829:WBZ589830 WLU589829:WLV589830 WVQ589829:WVR589830 JE655365:JF655366 TA655365:TB655366 ACW655365:ACX655366 AMS655365:AMT655366 AWO655365:AWP655366 BGK655365:BGL655366 BQG655365:BQH655366 CAC655365:CAD655366 CJY655365:CJZ655366 CTU655365:CTV655366 DDQ655365:DDR655366 DNM655365:DNN655366 DXI655365:DXJ655366 EHE655365:EHF655366 ERA655365:ERB655366 FAW655365:FAX655366 FKS655365:FKT655366 FUO655365:FUP655366 GEK655365:GEL655366 GOG655365:GOH655366 GYC655365:GYD655366 HHY655365:HHZ655366 HRU655365:HRV655366 IBQ655365:IBR655366 ILM655365:ILN655366 IVI655365:IVJ655366 JFE655365:JFF655366 JPA655365:JPB655366 JYW655365:JYX655366 KIS655365:KIT655366 KSO655365:KSP655366 LCK655365:LCL655366 LMG655365:LMH655366 LWC655365:LWD655366 MFY655365:MFZ655366 MPU655365:MPV655366 MZQ655365:MZR655366 NJM655365:NJN655366 NTI655365:NTJ655366 ODE655365:ODF655366 ONA655365:ONB655366 OWW655365:OWX655366 PGS655365:PGT655366 PQO655365:PQP655366 QAK655365:QAL655366 QKG655365:QKH655366 QUC655365:QUD655366 RDY655365:RDZ655366 RNU655365:RNV655366 RXQ655365:RXR655366 SHM655365:SHN655366 SRI655365:SRJ655366 TBE655365:TBF655366 TLA655365:TLB655366 TUW655365:TUX655366 UES655365:UET655366 UOO655365:UOP655366 UYK655365:UYL655366 VIG655365:VIH655366 VSC655365:VSD655366 WBY655365:WBZ655366 WLU655365:WLV655366 WVQ655365:WVR655366 JE720901:JF720902 TA720901:TB720902 ACW720901:ACX720902 AMS720901:AMT720902 AWO720901:AWP720902 BGK720901:BGL720902 BQG720901:BQH720902 CAC720901:CAD720902 CJY720901:CJZ720902 CTU720901:CTV720902 DDQ720901:DDR720902 DNM720901:DNN720902 DXI720901:DXJ720902 EHE720901:EHF720902 ERA720901:ERB720902 FAW720901:FAX720902 FKS720901:FKT720902 FUO720901:FUP720902 GEK720901:GEL720902 GOG720901:GOH720902 GYC720901:GYD720902 HHY720901:HHZ720902 HRU720901:HRV720902 IBQ720901:IBR720902 ILM720901:ILN720902 IVI720901:IVJ720902 JFE720901:JFF720902 JPA720901:JPB720902 JYW720901:JYX720902 KIS720901:KIT720902 KSO720901:KSP720902 LCK720901:LCL720902 LMG720901:LMH720902 LWC720901:LWD720902 MFY720901:MFZ720902 MPU720901:MPV720902 MZQ720901:MZR720902 NJM720901:NJN720902 NTI720901:NTJ720902 ODE720901:ODF720902 ONA720901:ONB720902 OWW720901:OWX720902 PGS720901:PGT720902 PQO720901:PQP720902 QAK720901:QAL720902 QKG720901:QKH720902 QUC720901:QUD720902 RDY720901:RDZ720902 RNU720901:RNV720902 RXQ720901:RXR720902 SHM720901:SHN720902 SRI720901:SRJ720902 TBE720901:TBF720902 TLA720901:TLB720902 TUW720901:TUX720902 UES720901:UET720902 UOO720901:UOP720902 UYK720901:UYL720902 VIG720901:VIH720902 VSC720901:VSD720902 WBY720901:WBZ720902 WLU720901:WLV720902 WVQ720901:WVR720902 JE786437:JF786438 TA786437:TB786438 ACW786437:ACX786438 AMS786437:AMT786438 AWO786437:AWP786438 BGK786437:BGL786438 BQG786437:BQH786438 CAC786437:CAD786438 CJY786437:CJZ786438 CTU786437:CTV786438 DDQ786437:DDR786438 DNM786437:DNN786438 DXI786437:DXJ786438 EHE786437:EHF786438 ERA786437:ERB786438 FAW786437:FAX786438 FKS786437:FKT786438 FUO786437:FUP786438 GEK786437:GEL786438 GOG786437:GOH786438 GYC786437:GYD786438 HHY786437:HHZ786438 HRU786437:HRV786438 IBQ786437:IBR786438 ILM786437:ILN786438 IVI786437:IVJ786438 JFE786437:JFF786438 JPA786437:JPB786438 JYW786437:JYX786438 KIS786437:KIT786438 KSO786437:KSP786438 LCK786437:LCL786438 LMG786437:LMH786438 LWC786437:LWD786438 MFY786437:MFZ786438 MPU786437:MPV786438 MZQ786437:MZR786438 NJM786437:NJN786438 NTI786437:NTJ786438 ODE786437:ODF786438 ONA786437:ONB786438 OWW786437:OWX786438 PGS786437:PGT786438 PQO786437:PQP786438 QAK786437:QAL786438 QKG786437:QKH786438 QUC786437:QUD786438 RDY786437:RDZ786438 RNU786437:RNV786438 RXQ786437:RXR786438 SHM786437:SHN786438 SRI786437:SRJ786438 TBE786437:TBF786438 TLA786437:TLB786438 TUW786437:TUX786438 UES786437:UET786438 UOO786437:UOP786438 UYK786437:UYL786438 VIG786437:VIH786438 VSC786437:VSD786438 WBY786437:WBZ786438 WLU786437:WLV786438 WVQ786437:WVR786438 JE851973:JF851974 TA851973:TB851974 ACW851973:ACX851974 AMS851973:AMT851974 AWO851973:AWP851974 BGK851973:BGL851974 BQG851973:BQH851974 CAC851973:CAD851974 CJY851973:CJZ851974 CTU851973:CTV851974 DDQ851973:DDR851974 DNM851973:DNN851974 DXI851973:DXJ851974 EHE851973:EHF851974 ERA851973:ERB851974 FAW851973:FAX851974 FKS851973:FKT851974 FUO851973:FUP851974 GEK851973:GEL851974 GOG851973:GOH851974 GYC851973:GYD851974 HHY851973:HHZ851974 HRU851973:HRV851974 IBQ851973:IBR851974 ILM851973:ILN851974 IVI851973:IVJ851974 JFE851973:JFF851974 JPA851973:JPB851974 JYW851973:JYX851974 KIS851973:KIT851974 KSO851973:KSP851974 LCK851973:LCL851974 LMG851973:LMH851974 LWC851973:LWD851974 MFY851973:MFZ851974 MPU851973:MPV851974 MZQ851973:MZR851974 NJM851973:NJN851974 NTI851973:NTJ851974 ODE851973:ODF851974 ONA851973:ONB851974 OWW851973:OWX851974 PGS851973:PGT851974 PQO851973:PQP851974 QAK851973:QAL851974 QKG851973:QKH851974 QUC851973:QUD851974 RDY851973:RDZ851974 RNU851973:RNV851974 RXQ851973:RXR851974 SHM851973:SHN851974 SRI851973:SRJ851974 TBE851973:TBF851974 TLA851973:TLB851974 TUW851973:TUX851974 UES851973:UET851974 UOO851973:UOP851974 UYK851973:UYL851974 VIG851973:VIH851974 VSC851973:VSD851974 WBY851973:WBZ851974 WLU851973:WLV851974 WVQ851973:WVR851974 JE917509:JF917510 TA917509:TB917510 ACW917509:ACX917510 AMS917509:AMT917510 AWO917509:AWP917510 BGK917509:BGL917510 BQG917509:BQH917510 CAC917509:CAD917510 CJY917509:CJZ917510 CTU917509:CTV917510 DDQ917509:DDR917510 DNM917509:DNN917510 DXI917509:DXJ917510 EHE917509:EHF917510 ERA917509:ERB917510 FAW917509:FAX917510 FKS917509:FKT917510 FUO917509:FUP917510 GEK917509:GEL917510 GOG917509:GOH917510 GYC917509:GYD917510 HHY917509:HHZ917510 HRU917509:HRV917510 IBQ917509:IBR917510 ILM917509:ILN917510 IVI917509:IVJ917510 JFE917509:JFF917510 JPA917509:JPB917510 JYW917509:JYX917510 KIS917509:KIT917510 KSO917509:KSP917510 LCK917509:LCL917510 LMG917509:LMH917510 LWC917509:LWD917510 MFY917509:MFZ917510 MPU917509:MPV917510 MZQ917509:MZR917510 NJM917509:NJN917510 NTI917509:NTJ917510 ODE917509:ODF917510 ONA917509:ONB917510 OWW917509:OWX917510 PGS917509:PGT917510 PQO917509:PQP917510 QAK917509:QAL917510 QKG917509:QKH917510 QUC917509:QUD917510 RDY917509:RDZ917510 RNU917509:RNV917510 RXQ917509:RXR917510 SHM917509:SHN917510 SRI917509:SRJ917510 TBE917509:TBF917510 TLA917509:TLB917510 TUW917509:TUX917510 UES917509:UET917510 UOO917509:UOP917510 UYK917509:UYL917510 VIG917509:VIH917510 VSC917509:VSD917510 WBY917509:WBZ917510 WLU917509:WLV917510 WVQ917509:WVR917510 JE983045:JF983046 TA983045:TB983046 ACW983045:ACX983046 AMS983045:AMT983046 AWO983045:AWP983046 BGK983045:BGL983046 BQG983045:BQH983046 CAC983045:CAD983046 CJY983045:CJZ983046 CTU983045:CTV983046 DDQ983045:DDR983046 DNM983045:DNN983046 DXI983045:DXJ983046 EHE983045:EHF983046 ERA983045:ERB983046 FAW983045:FAX983046 FKS983045:FKT983046 FUO983045:FUP983046 GEK983045:GEL983046 GOG983045:GOH983046 GYC983045:GYD983046 HHY983045:HHZ983046 HRU983045:HRV983046 IBQ983045:IBR983046 ILM983045:ILN983046 IVI983045:IVJ983046 JFE983045:JFF983046 JPA983045:JPB983046 JYW983045:JYX983046 KIS983045:KIT983046 KSO983045:KSP983046 LCK983045:LCL983046 LMG983045:LMH983046 LWC983045:LWD983046 MFY983045:MFZ983046 MPU983045:MPV983046 MZQ983045:MZR983046 NJM983045:NJN983046 NTI983045:NTJ983046 ODE983045:ODF983046 ONA983045:ONB983046 OWW983045:OWX983046 PGS983045:PGT983046 PQO983045:PQP983046 QAK983045:QAL983046 QKG983045:QKH983046 QUC983045:QUD983046 RDY983045:RDZ983046 RNU983045:RNV983046 RXQ983045:RXR983046 SHM983045:SHN983046 SRI983045:SRJ983046 TBE983045:TBF983046 TLA983045:TLB983046 TUW983045:TUX983046 UES983045:UET983046 UOO983045:UOP983046 UYK983045:UYL983046 VIG983045:VIH983046 VSC983045:VSD983046 WBY983045:WBZ983046 WLU983045:WLV983046 WVQ983045:WVR983046 JH65541:JI65542 TD65541:TE65542 ACZ65541:ADA65542 AMV65541:AMW65542 AWR65541:AWS65542 BGN65541:BGO65542 BQJ65541:BQK65542 CAF65541:CAG65542 CKB65541:CKC65542 CTX65541:CTY65542 DDT65541:DDU65542 DNP65541:DNQ65542 DXL65541:DXM65542 EHH65541:EHI65542 ERD65541:ERE65542 FAZ65541:FBA65542 FKV65541:FKW65542 FUR65541:FUS65542 GEN65541:GEO65542 GOJ65541:GOK65542 GYF65541:GYG65542 HIB65541:HIC65542 HRX65541:HRY65542 IBT65541:IBU65542 ILP65541:ILQ65542 IVL65541:IVM65542 JFH65541:JFI65542 JPD65541:JPE65542 JYZ65541:JZA65542 KIV65541:KIW65542 KSR65541:KSS65542 LCN65541:LCO65542 LMJ65541:LMK65542 LWF65541:LWG65542 MGB65541:MGC65542 MPX65541:MPY65542 MZT65541:MZU65542 NJP65541:NJQ65542 NTL65541:NTM65542 ODH65541:ODI65542 OND65541:ONE65542 OWZ65541:OXA65542 PGV65541:PGW65542 PQR65541:PQS65542 QAN65541:QAO65542 QKJ65541:QKK65542 QUF65541:QUG65542 REB65541:REC65542 RNX65541:RNY65542 RXT65541:RXU65542 SHP65541:SHQ65542 SRL65541:SRM65542 TBH65541:TBI65542 TLD65541:TLE65542 TUZ65541:TVA65542 UEV65541:UEW65542 UOR65541:UOS65542 UYN65541:UYO65542 VIJ65541:VIK65542 VSF65541:VSG65542 WCB65541:WCC65542 WLX65541:WLY65542 WVT65541:WVU65542 JH131077:JI131078 TD131077:TE131078 ACZ131077:ADA131078 AMV131077:AMW131078 AWR131077:AWS131078 BGN131077:BGO131078 BQJ131077:BQK131078 CAF131077:CAG131078 CKB131077:CKC131078 CTX131077:CTY131078 DDT131077:DDU131078 DNP131077:DNQ131078 DXL131077:DXM131078 EHH131077:EHI131078 ERD131077:ERE131078 FAZ131077:FBA131078 FKV131077:FKW131078 FUR131077:FUS131078 GEN131077:GEO131078 GOJ131077:GOK131078 GYF131077:GYG131078 HIB131077:HIC131078 HRX131077:HRY131078 IBT131077:IBU131078 ILP131077:ILQ131078 IVL131077:IVM131078 JFH131077:JFI131078 JPD131077:JPE131078 JYZ131077:JZA131078 KIV131077:KIW131078 KSR131077:KSS131078 LCN131077:LCO131078 LMJ131077:LMK131078 LWF131077:LWG131078 MGB131077:MGC131078 MPX131077:MPY131078 MZT131077:MZU131078 NJP131077:NJQ131078 NTL131077:NTM131078 ODH131077:ODI131078 OND131077:ONE131078 OWZ131077:OXA131078 PGV131077:PGW131078 PQR131077:PQS131078 QAN131077:QAO131078 QKJ131077:QKK131078 QUF131077:QUG131078 REB131077:REC131078 RNX131077:RNY131078 RXT131077:RXU131078 SHP131077:SHQ131078 SRL131077:SRM131078 TBH131077:TBI131078 TLD131077:TLE131078 TUZ131077:TVA131078 UEV131077:UEW131078 UOR131077:UOS131078 UYN131077:UYO131078 VIJ131077:VIK131078 VSF131077:VSG131078 WCB131077:WCC131078 WLX131077:WLY131078 WVT131077:WVU131078 JH196613:JI196614 TD196613:TE196614 ACZ196613:ADA196614 AMV196613:AMW196614 AWR196613:AWS196614 BGN196613:BGO196614 BQJ196613:BQK196614 CAF196613:CAG196614 CKB196613:CKC196614 CTX196613:CTY196614 DDT196613:DDU196614 DNP196613:DNQ196614 DXL196613:DXM196614 EHH196613:EHI196614 ERD196613:ERE196614 FAZ196613:FBA196614 FKV196613:FKW196614 FUR196613:FUS196614 GEN196613:GEO196614 GOJ196613:GOK196614 GYF196613:GYG196614 HIB196613:HIC196614 HRX196613:HRY196614 IBT196613:IBU196614 ILP196613:ILQ196614 IVL196613:IVM196614 JFH196613:JFI196614 JPD196613:JPE196614 JYZ196613:JZA196614 KIV196613:KIW196614 KSR196613:KSS196614 LCN196613:LCO196614 LMJ196613:LMK196614 LWF196613:LWG196614 MGB196613:MGC196614 MPX196613:MPY196614 MZT196613:MZU196614 NJP196613:NJQ196614 NTL196613:NTM196614 ODH196613:ODI196614 OND196613:ONE196614 OWZ196613:OXA196614 PGV196613:PGW196614 PQR196613:PQS196614 QAN196613:QAO196614 QKJ196613:QKK196614 QUF196613:QUG196614 REB196613:REC196614 RNX196613:RNY196614 RXT196613:RXU196614 SHP196613:SHQ196614 SRL196613:SRM196614 TBH196613:TBI196614 TLD196613:TLE196614 TUZ196613:TVA196614 UEV196613:UEW196614 UOR196613:UOS196614 UYN196613:UYO196614 VIJ196613:VIK196614 VSF196613:VSG196614 WCB196613:WCC196614 WLX196613:WLY196614 WVT196613:WVU196614 JH262149:JI262150 TD262149:TE262150 ACZ262149:ADA262150 AMV262149:AMW262150 AWR262149:AWS262150 BGN262149:BGO262150 BQJ262149:BQK262150 CAF262149:CAG262150 CKB262149:CKC262150 CTX262149:CTY262150 DDT262149:DDU262150 DNP262149:DNQ262150 DXL262149:DXM262150 EHH262149:EHI262150 ERD262149:ERE262150 FAZ262149:FBA262150 FKV262149:FKW262150 FUR262149:FUS262150 GEN262149:GEO262150 GOJ262149:GOK262150 GYF262149:GYG262150 HIB262149:HIC262150 HRX262149:HRY262150 IBT262149:IBU262150 ILP262149:ILQ262150 IVL262149:IVM262150 JFH262149:JFI262150 JPD262149:JPE262150 JYZ262149:JZA262150 KIV262149:KIW262150 KSR262149:KSS262150 LCN262149:LCO262150 LMJ262149:LMK262150 LWF262149:LWG262150 MGB262149:MGC262150 MPX262149:MPY262150 MZT262149:MZU262150 NJP262149:NJQ262150 NTL262149:NTM262150 ODH262149:ODI262150 OND262149:ONE262150 OWZ262149:OXA262150 PGV262149:PGW262150 PQR262149:PQS262150 QAN262149:QAO262150 QKJ262149:QKK262150 QUF262149:QUG262150 REB262149:REC262150 RNX262149:RNY262150 RXT262149:RXU262150 SHP262149:SHQ262150 SRL262149:SRM262150 TBH262149:TBI262150 TLD262149:TLE262150 TUZ262149:TVA262150 UEV262149:UEW262150 UOR262149:UOS262150 UYN262149:UYO262150 VIJ262149:VIK262150 VSF262149:VSG262150 WCB262149:WCC262150 WLX262149:WLY262150 WVT262149:WVU262150 JH327685:JI327686 TD327685:TE327686 ACZ327685:ADA327686 AMV327685:AMW327686 AWR327685:AWS327686 BGN327685:BGO327686 BQJ327685:BQK327686 CAF327685:CAG327686 CKB327685:CKC327686 CTX327685:CTY327686 DDT327685:DDU327686 DNP327685:DNQ327686 DXL327685:DXM327686 EHH327685:EHI327686 ERD327685:ERE327686 FAZ327685:FBA327686 FKV327685:FKW327686 FUR327685:FUS327686 GEN327685:GEO327686 GOJ327685:GOK327686 GYF327685:GYG327686 HIB327685:HIC327686 HRX327685:HRY327686 IBT327685:IBU327686 ILP327685:ILQ327686 IVL327685:IVM327686 JFH327685:JFI327686 JPD327685:JPE327686 JYZ327685:JZA327686 KIV327685:KIW327686 KSR327685:KSS327686 LCN327685:LCO327686 LMJ327685:LMK327686 LWF327685:LWG327686 MGB327685:MGC327686 MPX327685:MPY327686 MZT327685:MZU327686 NJP327685:NJQ327686 NTL327685:NTM327686 ODH327685:ODI327686 OND327685:ONE327686 OWZ327685:OXA327686 PGV327685:PGW327686 PQR327685:PQS327686 QAN327685:QAO327686 QKJ327685:QKK327686 QUF327685:QUG327686 REB327685:REC327686 RNX327685:RNY327686 RXT327685:RXU327686 SHP327685:SHQ327686 SRL327685:SRM327686 TBH327685:TBI327686 TLD327685:TLE327686 TUZ327685:TVA327686 UEV327685:UEW327686 UOR327685:UOS327686 UYN327685:UYO327686 VIJ327685:VIK327686 VSF327685:VSG327686 WCB327685:WCC327686 WLX327685:WLY327686 WVT327685:WVU327686 JH393221:JI393222 TD393221:TE393222 ACZ393221:ADA393222 AMV393221:AMW393222 AWR393221:AWS393222 BGN393221:BGO393222 BQJ393221:BQK393222 CAF393221:CAG393222 CKB393221:CKC393222 CTX393221:CTY393222 DDT393221:DDU393222 DNP393221:DNQ393222 DXL393221:DXM393222 EHH393221:EHI393222 ERD393221:ERE393222 FAZ393221:FBA393222 FKV393221:FKW393222 FUR393221:FUS393222 GEN393221:GEO393222 GOJ393221:GOK393222 GYF393221:GYG393222 HIB393221:HIC393222 HRX393221:HRY393222 IBT393221:IBU393222 ILP393221:ILQ393222 IVL393221:IVM393222 JFH393221:JFI393222 JPD393221:JPE393222 JYZ393221:JZA393222 KIV393221:KIW393222 KSR393221:KSS393222 LCN393221:LCO393222 LMJ393221:LMK393222 LWF393221:LWG393222 MGB393221:MGC393222 MPX393221:MPY393222 MZT393221:MZU393222 NJP393221:NJQ393222 NTL393221:NTM393222 ODH393221:ODI393222 OND393221:ONE393222 OWZ393221:OXA393222 PGV393221:PGW393222 PQR393221:PQS393222 QAN393221:QAO393222 QKJ393221:QKK393222 QUF393221:QUG393222 REB393221:REC393222 RNX393221:RNY393222 RXT393221:RXU393222 SHP393221:SHQ393222 SRL393221:SRM393222 TBH393221:TBI393222 TLD393221:TLE393222 TUZ393221:TVA393222 UEV393221:UEW393222 UOR393221:UOS393222 UYN393221:UYO393222 VIJ393221:VIK393222 VSF393221:VSG393222 WCB393221:WCC393222 WLX393221:WLY393222 WVT393221:WVU393222 JH458757:JI458758 TD458757:TE458758 ACZ458757:ADA458758 AMV458757:AMW458758 AWR458757:AWS458758 BGN458757:BGO458758 BQJ458757:BQK458758 CAF458757:CAG458758 CKB458757:CKC458758 CTX458757:CTY458758 DDT458757:DDU458758 DNP458757:DNQ458758 DXL458757:DXM458758 EHH458757:EHI458758 ERD458757:ERE458758 FAZ458757:FBA458758 FKV458757:FKW458758 FUR458757:FUS458758 GEN458757:GEO458758 GOJ458757:GOK458758 GYF458757:GYG458758 HIB458757:HIC458758 HRX458757:HRY458758 IBT458757:IBU458758 ILP458757:ILQ458758 IVL458757:IVM458758 JFH458757:JFI458758 JPD458757:JPE458758 JYZ458757:JZA458758 KIV458757:KIW458758 KSR458757:KSS458758 LCN458757:LCO458758 LMJ458757:LMK458758 LWF458757:LWG458758 MGB458757:MGC458758 MPX458757:MPY458758 MZT458757:MZU458758 NJP458757:NJQ458758 NTL458757:NTM458758 ODH458757:ODI458758 OND458757:ONE458758 OWZ458757:OXA458758 PGV458757:PGW458758 PQR458757:PQS458758 QAN458757:QAO458758 QKJ458757:QKK458758 QUF458757:QUG458758 REB458757:REC458758 RNX458757:RNY458758 RXT458757:RXU458758 SHP458757:SHQ458758 SRL458757:SRM458758 TBH458757:TBI458758 TLD458757:TLE458758 TUZ458757:TVA458758 UEV458757:UEW458758 UOR458757:UOS458758 UYN458757:UYO458758 VIJ458757:VIK458758 VSF458757:VSG458758 WCB458757:WCC458758 WLX458757:WLY458758 WVT458757:WVU458758 JH524293:JI524294 TD524293:TE524294 ACZ524293:ADA524294 AMV524293:AMW524294 AWR524293:AWS524294 BGN524293:BGO524294 BQJ524293:BQK524294 CAF524293:CAG524294 CKB524293:CKC524294 CTX524293:CTY524294 DDT524293:DDU524294 DNP524293:DNQ524294 DXL524293:DXM524294 EHH524293:EHI524294 ERD524293:ERE524294 FAZ524293:FBA524294 FKV524293:FKW524294 FUR524293:FUS524294 GEN524293:GEO524294 GOJ524293:GOK524294 GYF524293:GYG524294 HIB524293:HIC524294 HRX524293:HRY524294 IBT524293:IBU524294 ILP524293:ILQ524294 IVL524293:IVM524294 JFH524293:JFI524294 JPD524293:JPE524294 JYZ524293:JZA524294 KIV524293:KIW524294 KSR524293:KSS524294 LCN524293:LCO524294 LMJ524293:LMK524294 LWF524293:LWG524294 MGB524293:MGC524294 MPX524293:MPY524294 MZT524293:MZU524294 NJP524293:NJQ524294 NTL524293:NTM524294 ODH524293:ODI524294 OND524293:ONE524294 OWZ524293:OXA524294 PGV524293:PGW524294 PQR524293:PQS524294 QAN524293:QAO524294 QKJ524293:QKK524294 QUF524293:QUG524294 REB524293:REC524294 RNX524293:RNY524294 RXT524293:RXU524294 SHP524293:SHQ524294 SRL524293:SRM524294 TBH524293:TBI524294 TLD524293:TLE524294 TUZ524293:TVA524294 UEV524293:UEW524294 UOR524293:UOS524294 UYN524293:UYO524294 VIJ524293:VIK524294 VSF524293:VSG524294 WCB524293:WCC524294 WLX524293:WLY524294 WVT524293:WVU524294 JH589829:JI589830 TD589829:TE589830 ACZ589829:ADA589830 AMV589829:AMW589830 AWR589829:AWS589830 BGN589829:BGO589830 BQJ589829:BQK589830 CAF589829:CAG589830 CKB589829:CKC589830 CTX589829:CTY589830 DDT589829:DDU589830 DNP589829:DNQ589830 DXL589829:DXM589830 EHH589829:EHI589830 ERD589829:ERE589830 FAZ589829:FBA589830 FKV589829:FKW589830 FUR589829:FUS589830 GEN589829:GEO589830 GOJ589829:GOK589830 GYF589829:GYG589830 HIB589829:HIC589830 HRX589829:HRY589830 IBT589829:IBU589830 ILP589829:ILQ589830 IVL589829:IVM589830 JFH589829:JFI589830 JPD589829:JPE589830 JYZ589829:JZA589830 KIV589829:KIW589830 KSR589829:KSS589830 LCN589829:LCO589830 LMJ589829:LMK589830 LWF589829:LWG589830 MGB589829:MGC589830 MPX589829:MPY589830 MZT589829:MZU589830 NJP589829:NJQ589830 NTL589829:NTM589830 ODH589829:ODI589830 OND589829:ONE589830 OWZ589829:OXA589830 PGV589829:PGW589830 PQR589829:PQS589830 QAN589829:QAO589830 QKJ589829:QKK589830 QUF589829:QUG589830 REB589829:REC589830 RNX589829:RNY589830 RXT589829:RXU589830 SHP589829:SHQ589830 SRL589829:SRM589830 TBH589829:TBI589830 TLD589829:TLE589830 TUZ589829:TVA589830 UEV589829:UEW589830 UOR589829:UOS589830 UYN589829:UYO589830 VIJ589829:VIK589830 VSF589829:VSG589830 WCB589829:WCC589830 WLX589829:WLY589830 WVT589829:WVU589830 JH655365:JI655366 TD655365:TE655366 ACZ655365:ADA655366 AMV655365:AMW655366 AWR655365:AWS655366 BGN655365:BGO655366 BQJ655365:BQK655366 CAF655365:CAG655366 CKB655365:CKC655366 CTX655365:CTY655366 DDT655365:DDU655366 DNP655365:DNQ655366 DXL655365:DXM655366 EHH655365:EHI655366 ERD655365:ERE655366 FAZ655365:FBA655366 FKV655365:FKW655366 FUR655365:FUS655366 GEN655365:GEO655366 GOJ655365:GOK655366 GYF655365:GYG655366 HIB655365:HIC655366 HRX655365:HRY655366 IBT655365:IBU655366 ILP655365:ILQ655366 IVL655365:IVM655366 JFH655365:JFI655366 JPD655365:JPE655366 JYZ655365:JZA655366 KIV655365:KIW655366 KSR655365:KSS655366 LCN655365:LCO655366 LMJ655365:LMK655366 LWF655365:LWG655366 MGB655365:MGC655366 MPX655365:MPY655366 MZT655365:MZU655366 NJP655365:NJQ655366 NTL655365:NTM655366 ODH655365:ODI655366 OND655365:ONE655366 OWZ655365:OXA655366 PGV655365:PGW655366 PQR655365:PQS655366 QAN655365:QAO655366 QKJ655365:QKK655366 QUF655365:QUG655366 REB655365:REC655366 RNX655365:RNY655366 RXT655365:RXU655366 SHP655365:SHQ655366 SRL655365:SRM655366 TBH655365:TBI655366 TLD655365:TLE655366 TUZ655365:TVA655366 UEV655365:UEW655366 UOR655365:UOS655366 UYN655365:UYO655366 VIJ655365:VIK655366 VSF655365:VSG655366 WCB655365:WCC655366 WLX655365:WLY655366 WVT655365:WVU655366 JH720901:JI720902 TD720901:TE720902 ACZ720901:ADA720902 AMV720901:AMW720902 AWR720901:AWS720902 BGN720901:BGO720902 BQJ720901:BQK720902 CAF720901:CAG720902 CKB720901:CKC720902 CTX720901:CTY720902 DDT720901:DDU720902 DNP720901:DNQ720902 DXL720901:DXM720902 EHH720901:EHI720902 ERD720901:ERE720902 FAZ720901:FBA720902 FKV720901:FKW720902 FUR720901:FUS720902 GEN720901:GEO720902 GOJ720901:GOK720902 GYF720901:GYG720902 HIB720901:HIC720902 HRX720901:HRY720902 IBT720901:IBU720902 ILP720901:ILQ720902 IVL720901:IVM720902 JFH720901:JFI720902 JPD720901:JPE720902 JYZ720901:JZA720902 KIV720901:KIW720902 KSR720901:KSS720902 LCN720901:LCO720902 LMJ720901:LMK720902 LWF720901:LWG720902 MGB720901:MGC720902 MPX720901:MPY720902 MZT720901:MZU720902 NJP720901:NJQ720902 NTL720901:NTM720902 ODH720901:ODI720902 OND720901:ONE720902 OWZ720901:OXA720902 PGV720901:PGW720902 PQR720901:PQS720902 QAN720901:QAO720902 QKJ720901:QKK720902 QUF720901:QUG720902 REB720901:REC720902 RNX720901:RNY720902 RXT720901:RXU720902 SHP720901:SHQ720902 SRL720901:SRM720902 TBH720901:TBI720902 TLD720901:TLE720902 TUZ720901:TVA720902 UEV720901:UEW720902 UOR720901:UOS720902 UYN720901:UYO720902 VIJ720901:VIK720902 VSF720901:VSG720902 WCB720901:WCC720902 WLX720901:WLY720902 WVT720901:WVU720902 JH786437:JI786438 TD786437:TE786438 ACZ786437:ADA786438 AMV786437:AMW786438 AWR786437:AWS786438 BGN786437:BGO786438 BQJ786437:BQK786438 CAF786437:CAG786438 CKB786437:CKC786438 CTX786437:CTY786438 DDT786437:DDU786438 DNP786437:DNQ786438 DXL786437:DXM786438 EHH786437:EHI786438 ERD786437:ERE786438 FAZ786437:FBA786438 FKV786437:FKW786438 FUR786437:FUS786438 GEN786437:GEO786438 GOJ786437:GOK786438 GYF786437:GYG786438 HIB786437:HIC786438 HRX786437:HRY786438 IBT786437:IBU786438 ILP786437:ILQ786438 IVL786437:IVM786438 JFH786437:JFI786438 JPD786437:JPE786438 JYZ786437:JZA786438 KIV786437:KIW786438 KSR786437:KSS786438 LCN786437:LCO786438 LMJ786437:LMK786438 LWF786437:LWG786438 MGB786437:MGC786438 MPX786437:MPY786438 MZT786437:MZU786438 NJP786437:NJQ786438 NTL786437:NTM786438 ODH786437:ODI786438 OND786437:ONE786438 OWZ786437:OXA786438 PGV786437:PGW786438 PQR786437:PQS786438 QAN786437:QAO786438 QKJ786437:QKK786438 QUF786437:QUG786438 REB786437:REC786438 RNX786437:RNY786438 RXT786437:RXU786438 SHP786437:SHQ786438 SRL786437:SRM786438 TBH786437:TBI786438 TLD786437:TLE786438 TUZ786437:TVA786438 UEV786437:UEW786438 UOR786437:UOS786438 UYN786437:UYO786438 VIJ786437:VIK786438 VSF786437:VSG786438 WCB786437:WCC786438 WLX786437:WLY786438 WVT786437:WVU786438 JH851973:JI851974 TD851973:TE851974 ACZ851973:ADA851974 AMV851973:AMW851974 AWR851973:AWS851974 BGN851973:BGO851974 BQJ851973:BQK851974 CAF851973:CAG851974 CKB851973:CKC851974 CTX851973:CTY851974 DDT851973:DDU851974 DNP851973:DNQ851974 DXL851973:DXM851974 EHH851973:EHI851974 ERD851973:ERE851974 FAZ851973:FBA851974 FKV851973:FKW851974 FUR851973:FUS851974 GEN851973:GEO851974 GOJ851973:GOK851974 GYF851973:GYG851974 HIB851973:HIC851974 HRX851973:HRY851974 IBT851973:IBU851974 ILP851973:ILQ851974 IVL851973:IVM851974 JFH851973:JFI851974 JPD851973:JPE851974 JYZ851973:JZA851974 KIV851973:KIW851974 KSR851973:KSS851974 LCN851973:LCO851974 LMJ851973:LMK851974 LWF851973:LWG851974 MGB851973:MGC851974 MPX851973:MPY851974 MZT851973:MZU851974 NJP851973:NJQ851974 NTL851973:NTM851974 ODH851973:ODI851974 OND851973:ONE851974 OWZ851973:OXA851974 PGV851973:PGW851974 PQR851973:PQS851974 QAN851973:QAO851974 QKJ851973:QKK851974 QUF851973:QUG851974 REB851973:REC851974 RNX851973:RNY851974 RXT851973:RXU851974 SHP851973:SHQ851974 SRL851973:SRM851974 TBH851973:TBI851974 TLD851973:TLE851974 TUZ851973:TVA851974 UEV851973:UEW851974 UOR851973:UOS851974 UYN851973:UYO851974 VIJ851973:VIK851974 VSF851973:VSG851974 WCB851973:WCC851974 WLX851973:WLY851974 WVT851973:WVU851974 JH917509:JI917510 TD917509:TE917510 ACZ917509:ADA917510 AMV917509:AMW917510 AWR917509:AWS917510 BGN917509:BGO917510 BQJ917509:BQK917510 CAF917509:CAG917510 CKB917509:CKC917510 CTX917509:CTY917510 DDT917509:DDU917510 DNP917509:DNQ917510 DXL917509:DXM917510 EHH917509:EHI917510 ERD917509:ERE917510 FAZ917509:FBA917510 FKV917509:FKW917510 FUR917509:FUS917510 GEN917509:GEO917510 GOJ917509:GOK917510 GYF917509:GYG917510 HIB917509:HIC917510 HRX917509:HRY917510 IBT917509:IBU917510 ILP917509:ILQ917510 IVL917509:IVM917510 JFH917509:JFI917510 JPD917509:JPE917510 JYZ917509:JZA917510 KIV917509:KIW917510 KSR917509:KSS917510 LCN917509:LCO917510 LMJ917509:LMK917510 LWF917509:LWG917510 MGB917509:MGC917510 MPX917509:MPY917510 MZT917509:MZU917510 NJP917509:NJQ917510 NTL917509:NTM917510 ODH917509:ODI917510 OND917509:ONE917510 OWZ917509:OXA917510 PGV917509:PGW917510 PQR917509:PQS917510 QAN917509:QAO917510 QKJ917509:QKK917510 QUF917509:QUG917510 REB917509:REC917510 RNX917509:RNY917510 RXT917509:RXU917510 SHP917509:SHQ917510 SRL917509:SRM917510 TBH917509:TBI917510 TLD917509:TLE917510 TUZ917509:TVA917510 UEV917509:UEW917510 UOR917509:UOS917510 UYN917509:UYO917510 VIJ917509:VIK917510 VSF917509:VSG917510 WCB917509:WCC917510 WLX917509:WLY917510 WVT917509:WVU917510 JH983045:JI983046 TD983045:TE983046 ACZ983045:ADA983046 AMV983045:AMW983046 AWR983045:AWS983046 BGN983045:BGO983046 BQJ983045:BQK983046 CAF983045:CAG983046 CKB983045:CKC983046 CTX983045:CTY983046 DDT983045:DDU983046 DNP983045:DNQ983046 DXL983045:DXM983046 EHH983045:EHI983046 ERD983045:ERE983046 FAZ983045:FBA983046 FKV983045:FKW983046 FUR983045:FUS983046 GEN983045:GEO983046 GOJ983045:GOK983046 GYF983045:GYG983046 HIB983045:HIC983046 HRX983045:HRY983046 IBT983045:IBU983046 ILP983045:ILQ983046 IVL983045:IVM983046 JFH983045:JFI983046 JPD983045:JPE983046 JYZ983045:JZA983046 KIV983045:KIW983046 KSR983045:KSS983046 LCN983045:LCO983046 LMJ983045:LMK983046 LWF983045:LWG983046 MGB983045:MGC983046 MPX983045:MPY983046 MZT983045:MZU983046 NJP983045:NJQ983046 NTL983045:NTM983046 ODH983045:ODI983046 OND983045:ONE983046 OWZ983045:OXA983046 PGV983045:PGW983046 PQR983045:PQS983046 QAN983045:QAO983046 QKJ983045:QKK983046 QUF983045:QUG983046 REB983045:REC983046 RNX983045:RNY983046 RXT983045:RXU983046 SHP983045:SHQ983046 SRL983045:SRM983046 TBH983045:TBI983046 TLD983045:TLE983046 TUZ983045:TVA983046 UEV983045:UEW983046 UOR983045:UOS983046 UYN983045:UYO983046 VIJ983045:VIK983046 VSF983045:VSG983046 G65505:H65506 G131041:H131042 G196577:H196578 G262113:H262114 G327649:H327650 G393185:H393186 G458721:H458722 G524257:H524258 G589793:H589794 G655329:H655330 G720865:H720866 G786401:H786402 G851937:H851938 G917473:H917474 G983009:H983010 M65511:N65512 M131047:N131048 M196583:N196584 M262119:N262120 M327655:N327656 M393191:N393192 M458727:N458728 M524263:N524264 M589799:N589800 M655335:N655336 M720871:N720872 M786407:N786408 M851943:N851944 M917479:N917480 M983015:N983016 J65505:K65506 J131041:K131042 J196577:K196578 J262113:K262114 J327649:K327650 J393185:K393186 J458721:K458722 J524257:K524258 J589793:K589794 J655329:K655330 J720865:K720866 J786401:K786402 J851937:K851938 J917473:K917474 J983009:K983010 M65505:N65506 M131041:N131042 M196577:N196578 M262113:N262114 M327649:N327650 M393185:N393186 M458721:N458722 M524257:N524258 M589793:N589794 M655329:N655330 M720865:N720866 M786401:N786402 M851937:N851938 M917473:N917474 M983009:N983010 G65511:H65512 G131047:H131048 G196583:H196584 G262119:H262120 G327655:H327656 G393191:H393192 G458727:H458728 G524263:H524264 G589799:H589800 G655335:H655336 G720871:H720872 G786407:H786408 G851943:H851944 G917479:H917480 G983015:H983016 J65511:K65512 J131047:K131048 J196583:K196584 J262119:K262120 J327655:K327656 J393191:K393192 J458727:K458728 J524263:K524264 J589799:K589800 J655335:K655336 J720871:K720872 J786407:K786408 J851943:K851944 J917479:K917480 J983015:K983016 P196583:Q196584 P262119:Q262120 P327655:Q327656 P393191:Q393192 P458727:Q458728 P524263:Q524264 P589799:Q589800 P655335:Q655336 P720871:Q720872 P786407:Q786408 P851943:Q851944 P917479:Q917480 P983015:Q983016 P65505:Q65506 P131041:Q131042 P196577:Q196578 P262113:Q262114 P327649:Q327650 P393185:Q393186 P458721:Q458722 P524257:Q524258 P589793:Q589794 P655329:Q655330 P720865:Q720866 P786401:Q786402 P851937:Q851938 P917473:Q917474 P983009:Q983010 P65511:Q65512 V131047:W131048 V196583:W196584 V262119:W262120 V327655:W327656 V393191:W393192 V458727:W458728 V524263:W524264 V589799:W589800 V655335:W655336 V720871:W720872 V786407:W786408 V851943:W851944 V917479:W917480 V983015:W983016 V65505:W65506 V131041:W131042 V196577:W196578 V262113:W262114 V327649:W327650 V393185:W393186 V458721:W458722 V524257:W524258 V589793:W589794 V655329:W655330 V720865:W720866 V786401:W786402 V851937:W851938 V917473:W917474 V983009:W983010 V65511:W65512 P131047:Q131048 S196583:T196584 S262119:T262120 S327655:T327656 S393191:T393192 S458727:T458728 S524263:T524264 S589799:T589800 S655335:T655336 S720871:T720872 S786407:T786408 S851943:T851944 S917479:T917480 S983015:T983016 S65505:T65506 S131041:T131042 S196577:T196578 S262113:T262114 S327649:T327650 S393185:T393186 S458721:T458722 S524257:T524258 S589793:T589794 S655329:T655330 S720865:T720866 S786401:T786402 S851937:T851938 S917473:T917474 S983009:T983010 S65511:T65512 S131047:T131048 BGQ7:BGR9 JK7:JL9 AWU7:AWV9 AMY7:AMZ9 ADC7:ADD9 TG7:TH9 WVT7:WVU9 WLX7:WLY9 WCB7:WCC9 VSF7:VSG9 VIJ7:VIK9 UYN7:UYO9 UOR7:UOS9 UEV7:UEW9 TUZ7:TVA9 TLD7:TLE9 TBH7:TBI9 SRL7:SRM9 SHP7:SHQ9 RXT7:RXU9 RNX7:RNY9 REB7:REC9 QUF7:QUG9 QKJ7:QKK9 QAN7:QAO9 PQR7:PQS9 PGV7:PGW9 OWZ7:OXA9 OND7:ONE9 ODH7:ODI9 NTL7:NTM9 NJP7:NJQ9 MZT7:MZU9 MPX7:MPY9 MGB7:MGC9 LWF7:LWG9 LMJ7:LMK9 LCN7:LCO9 KSR7:KSS9 KIV7:KIW9 JYZ7:JZA9 JPD7:JPE9 JFH7:JFI9 IVL7:IVM9 ILP7:ILQ9 IBT7:IBU9 HRX7:HRY9 HIB7:HIC9 GYF7:GYG9 GOJ7:GOK9 GEN7:GEO9 FUR7:FUS9 FKV7:FKW9 FAZ7:FBA9 ERD7:ERE9 EHH7:EHI9 DXL7:DXM9 DNP7:DNQ9 DDT7:DDU9 CTX7:CTY9 CKB7:CKC9 CAF7:CAG9 BQJ7:BQK9 BGN7:BGO9 AWR7:AWS9 AMV7:AMW9 ACZ7:ADA9 TD7:TE9 JH7:JI9 WVQ7:WVR9 WLU7:WLV9 WBY7:WBZ9 VSC7:VSD9 VIG7:VIH9 UYK7:UYL9 UOO7:UOP9 UES7:UET9 TUW7:TUX9 TLA7:TLB9 TBE7:TBF9 SRI7:SRJ9 SHM7:SHN9 RXQ7:RXR9 RNU7:RNV9 RDY7:RDZ9 QUC7:QUD9 QKG7:QKH9 QAK7:QAL9 PQO7:PQP9 PGS7:PGT9 OWW7:OWX9 ONA7:ONB9 ODE7:ODF9 NTI7:NTJ9 NJM7:NJN9 MZQ7:MZR9 MPU7:MPV9 MFY7:MFZ9 LWC7:LWD9 LMG7:LMH9 LCK7:LCL9 KSO7:KSP9 KIS7:KIT9 JYW7:JYX9 JPA7:JPB9 JFE7:JFF9 IVI7:IVJ9 ILM7:ILN9 IBQ7:IBR9 HRU7:HRV9 HHY7:HHZ9 GYC7:GYD9 GOG7:GOH9 GEK7:GEL9 FUO7:FUP9 FKS7:FKT9 FAW7:FAX9 ERA7:ERB9 EHE7:EHF9 DXI7:DXJ9 DNM7:DNN9 DDQ7:DDR9 CTU7:CTV9 CJY7:CJZ9 CAC7:CAD9 BQG7:BQH9 BGK7:BGL9 AWO7:AWP9 AMS7:AMT9 ACW7:ACX9 TA7:TB9 JE7:JF9 WVW7:WVX9 WMA7:WMB9 WCE7:WCF9 VSI7:VSJ9 VIM7:VIN9 UYQ7:UYR9 UOU7:UOV9 UEY7:UEZ9 TVC7:TVD9 TLG7:TLH9 TBK7:TBL9 SRO7:SRP9 SHS7:SHT9 RXW7:RXX9 ROA7:ROB9 REE7:REF9 QUI7:QUJ9 QKM7:QKN9 QAQ7:QAR9 PQU7:PQV9 PGY7:PGZ9 OXC7:OXD9 ONG7:ONH9 ODK7:ODL9 NTO7:NTP9 NJS7:NJT9 MZW7:MZX9 MQA7:MQB9 MGE7:MGF9 LWI7:LWJ9 LMM7:LMN9 LCQ7:LCR9 KSU7:KSV9 KIY7:KIZ9 JZC7:JZD9 JPG7:JPH9 JFK7:JFL9 IVO7:IVP9 ILS7:ILT9 IBW7:IBX9 HSA7:HSB9 HIE7:HIF9 GYI7:GYJ9 GOM7:GON9 GEQ7:GER9 FUU7:FUV9 FKY7:FKZ9 FBC7:FBD9 ERG7:ERH9 EHK7:EHL9 DXO7:DXP9 DNS7:DNT9 DDW7:DDX9 CUA7:CUB9 CKE7:CKF9 CAI7:CAJ9 BQM7:BQN9" xr:uid="{00000000-0002-0000-1200-000001000000}"/>
  </dataValidations>
  <printOptions horizontalCentered="1"/>
  <pageMargins left="0.19685039370078741" right="0.19685039370078741" top="0.59055118110236227" bottom="0.35433070866141736" header="0.31496062992125984" footer="0.19685039370078741"/>
  <pageSetup scale="75" orientation="landscape" r:id="rId1"/>
  <headerFooter>
    <oddFooter>&amp;R&amp;"Carlito,Negrita Cursiva"Académica Diurna&amp;"Carlito,Cursiva",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0">
    <tabColor rgb="FFFFC000"/>
  </sheetPr>
  <dimension ref="A2:X229"/>
  <sheetViews>
    <sheetView topLeftCell="E1" zoomScale="80" zoomScaleNormal="80" workbookViewId="0">
      <pane ySplit="3" topLeftCell="A187" activePane="bottomLeft" state="frozen"/>
      <selection pane="bottomLeft" activeCell="B2" sqref="B2:E2"/>
      <selection activeCell="B2" sqref="B2:E2"/>
    </sheetView>
  </sheetViews>
  <sheetFormatPr defaultColWidth="11.42578125" defaultRowHeight="15"/>
  <cols>
    <col min="1" max="1" width="11.42578125" style="334" bestFit="1" customWidth="1"/>
    <col min="2" max="2" width="56.85546875" style="334" bestFit="1" customWidth="1"/>
    <col min="3" max="3" width="11.140625" style="334" bestFit="1" customWidth="1"/>
    <col min="4" max="4" width="10.5703125" style="334" customWidth="1"/>
    <col min="5" max="5" width="10.42578125" style="334" bestFit="1" customWidth="1"/>
    <col min="6" max="6" width="56.85546875" style="334" bestFit="1" customWidth="1"/>
    <col min="7" max="7" width="21.42578125" style="334" bestFit="1" customWidth="1"/>
    <col min="8" max="8" width="8.7109375" style="334" bestFit="1" customWidth="1"/>
    <col min="9" max="9" width="6.42578125" style="334" bestFit="1" customWidth="1"/>
    <col min="10" max="10" width="7.85546875" style="334" bestFit="1" customWidth="1"/>
    <col min="11" max="11" width="6.85546875" style="334" bestFit="1" customWidth="1"/>
    <col min="12" max="12" width="11.140625" style="334" bestFit="1" customWidth="1"/>
    <col min="13" max="13" width="13.5703125" style="334" bestFit="1" customWidth="1"/>
    <col min="14" max="14" width="11.140625" style="334" bestFit="1" customWidth="1"/>
    <col min="15" max="15" width="11.5703125" style="334" bestFit="1" customWidth="1"/>
    <col min="16" max="16" width="12.42578125" style="334" bestFit="1" customWidth="1"/>
    <col min="17" max="18" width="17.5703125" style="334" bestFit="1" customWidth="1"/>
    <col min="19" max="19" width="12.42578125" style="334" bestFit="1" customWidth="1"/>
    <col min="20" max="20" width="10.140625" style="334" bestFit="1" customWidth="1"/>
    <col min="21" max="21" width="9.7109375" style="334" customWidth="1"/>
    <col min="22" max="22" width="15.42578125" style="334" customWidth="1"/>
    <col min="23" max="23" width="44.42578125" style="334" bestFit="1" customWidth="1"/>
    <col min="24" max="24" width="24.28515625" style="334" bestFit="1" customWidth="1"/>
    <col min="25" max="16384" width="11.42578125" style="7"/>
  </cols>
  <sheetData>
    <row r="2" spans="1:24" s="335" customFormat="1">
      <c r="B2" s="332">
        <v>1</v>
      </c>
      <c r="C2" s="332">
        <v>2</v>
      </c>
      <c r="E2" s="332">
        <v>1</v>
      </c>
      <c r="F2" s="332">
        <v>2</v>
      </c>
      <c r="G2" s="332">
        <v>3</v>
      </c>
      <c r="H2" s="332">
        <v>4</v>
      </c>
      <c r="I2" s="332">
        <v>5</v>
      </c>
      <c r="J2" s="332">
        <v>6</v>
      </c>
      <c r="K2" s="332">
        <v>7</v>
      </c>
      <c r="L2" s="332">
        <v>8</v>
      </c>
      <c r="M2" s="332">
        <v>9</v>
      </c>
      <c r="N2" s="332">
        <v>10</v>
      </c>
      <c r="O2" s="332">
        <v>11</v>
      </c>
      <c r="P2" s="332">
        <v>12</v>
      </c>
      <c r="Q2" s="332">
        <v>13</v>
      </c>
      <c r="R2" s="332">
        <v>14</v>
      </c>
      <c r="S2" s="332">
        <v>15</v>
      </c>
      <c r="T2" s="332">
        <v>16</v>
      </c>
      <c r="U2" s="332">
        <v>17</v>
      </c>
      <c r="V2" s="332">
        <v>18</v>
      </c>
      <c r="W2" s="332">
        <v>19</v>
      </c>
      <c r="X2" s="332">
        <v>20</v>
      </c>
    </row>
    <row r="3" spans="1:24" s="337" customFormat="1">
      <c r="A3" s="336" t="s">
        <v>494</v>
      </c>
      <c r="B3" s="333" t="s">
        <v>495</v>
      </c>
      <c r="C3" s="333" t="s">
        <v>496</v>
      </c>
      <c r="D3" s="336"/>
      <c r="E3" s="333" t="s">
        <v>496</v>
      </c>
      <c r="F3" s="333" t="s">
        <v>495</v>
      </c>
      <c r="G3" s="333" t="s">
        <v>497</v>
      </c>
      <c r="H3" s="333" t="s">
        <v>498</v>
      </c>
      <c r="I3" s="333" t="s">
        <v>499</v>
      </c>
      <c r="J3" s="333" t="s">
        <v>500</v>
      </c>
      <c r="K3" s="333" t="s">
        <v>501</v>
      </c>
      <c r="L3" s="333" t="s">
        <v>502</v>
      </c>
      <c r="M3" s="333" t="s">
        <v>503</v>
      </c>
      <c r="N3" s="333" t="s">
        <v>504</v>
      </c>
      <c r="O3" s="333" t="s">
        <v>505</v>
      </c>
      <c r="P3" s="333" t="s">
        <v>506</v>
      </c>
      <c r="Q3" s="333" t="s">
        <v>507</v>
      </c>
      <c r="R3" s="333" t="s">
        <v>508</v>
      </c>
      <c r="S3" s="333" t="s">
        <v>509</v>
      </c>
      <c r="T3" s="333" t="s">
        <v>510</v>
      </c>
      <c r="U3" s="333" t="s">
        <v>511</v>
      </c>
      <c r="V3" s="333" t="s">
        <v>512</v>
      </c>
      <c r="W3" s="333" t="s">
        <v>513</v>
      </c>
      <c r="X3" s="333" t="s">
        <v>514</v>
      </c>
    </row>
    <row r="4" spans="1:24">
      <c r="A4" s="334" t="s">
        <v>515</v>
      </c>
      <c r="B4" t="s">
        <v>516</v>
      </c>
      <c r="C4" t="s">
        <v>517</v>
      </c>
      <c r="E4" t="s">
        <v>518</v>
      </c>
      <c r="F4" t="s">
        <v>519</v>
      </c>
      <c r="G4" t="s">
        <v>520</v>
      </c>
      <c r="H4" t="s">
        <v>521</v>
      </c>
      <c r="I4" t="s">
        <v>522</v>
      </c>
      <c r="J4" t="s">
        <v>523</v>
      </c>
      <c r="K4" t="s">
        <v>524</v>
      </c>
      <c r="L4">
        <v>10903</v>
      </c>
      <c r="M4" t="s">
        <v>64</v>
      </c>
      <c r="N4" t="s">
        <v>525</v>
      </c>
      <c r="O4" t="s">
        <v>526</v>
      </c>
      <c r="P4" t="s">
        <v>527</v>
      </c>
      <c r="Q4" t="s">
        <v>528</v>
      </c>
      <c r="R4" t="s">
        <v>529</v>
      </c>
      <c r="S4" t="s">
        <v>530</v>
      </c>
      <c r="T4" t="s">
        <v>531</v>
      </c>
      <c r="U4" t="s">
        <v>532</v>
      </c>
      <c r="V4" s="338" t="s">
        <v>530</v>
      </c>
      <c r="W4" t="s">
        <v>533</v>
      </c>
      <c r="X4" t="s">
        <v>534</v>
      </c>
    </row>
    <row r="5" spans="1:24">
      <c r="A5" s="334" t="s">
        <v>515</v>
      </c>
      <c r="B5" t="s">
        <v>535</v>
      </c>
      <c r="C5" t="s">
        <v>536</v>
      </c>
      <c r="E5" t="s">
        <v>537</v>
      </c>
      <c r="F5" t="s">
        <v>538</v>
      </c>
      <c r="G5" t="s">
        <v>539</v>
      </c>
      <c r="H5" t="s">
        <v>540</v>
      </c>
      <c r="I5" t="s">
        <v>522</v>
      </c>
      <c r="J5" t="s">
        <v>541</v>
      </c>
      <c r="K5" t="s">
        <v>521</v>
      </c>
      <c r="L5">
        <v>10104</v>
      </c>
      <c r="M5" t="s">
        <v>5</v>
      </c>
      <c r="N5" t="s">
        <v>525</v>
      </c>
      <c r="O5" t="s">
        <v>525</v>
      </c>
      <c r="P5" t="s">
        <v>542</v>
      </c>
      <c r="Q5" t="s">
        <v>543</v>
      </c>
      <c r="R5" t="s">
        <v>529</v>
      </c>
      <c r="S5" t="s">
        <v>544</v>
      </c>
      <c r="T5" t="s">
        <v>545</v>
      </c>
      <c r="U5" t="s">
        <v>546</v>
      </c>
      <c r="V5" s="338" t="s">
        <v>544</v>
      </c>
      <c r="W5" t="s">
        <v>547</v>
      </c>
      <c r="X5" t="s">
        <v>548</v>
      </c>
    </row>
    <row r="6" spans="1:24">
      <c r="A6" s="334" t="s">
        <v>515</v>
      </c>
      <c r="B6" t="s">
        <v>549</v>
      </c>
      <c r="C6" t="s">
        <v>550</v>
      </c>
      <c r="E6" t="s">
        <v>551</v>
      </c>
      <c r="F6" t="s">
        <v>552</v>
      </c>
      <c r="G6" t="s">
        <v>539</v>
      </c>
      <c r="H6" t="s">
        <v>540</v>
      </c>
      <c r="I6" t="s">
        <v>522</v>
      </c>
      <c r="J6" t="s">
        <v>541</v>
      </c>
      <c r="K6" t="s">
        <v>521</v>
      </c>
      <c r="L6">
        <v>10104</v>
      </c>
      <c r="M6" t="s">
        <v>5</v>
      </c>
      <c r="N6" t="s">
        <v>525</v>
      </c>
      <c r="O6" t="s">
        <v>525</v>
      </c>
      <c r="P6" t="s">
        <v>542</v>
      </c>
      <c r="Q6" t="s">
        <v>553</v>
      </c>
      <c r="R6" t="s">
        <v>529</v>
      </c>
      <c r="S6" t="s">
        <v>554</v>
      </c>
      <c r="T6" t="s">
        <v>555</v>
      </c>
      <c r="U6" t="s">
        <v>556</v>
      </c>
      <c r="V6" s="338" t="s">
        <v>554</v>
      </c>
      <c r="W6" t="s">
        <v>547</v>
      </c>
      <c r="X6" t="s">
        <v>557</v>
      </c>
    </row>
    <row r="7" spans="1:24">
      <c r="A7" s="334" t="s">
        <v>515</v>
      </c>
      <c r="B7" t="s">
        <v>558</v>
      </c>
      <c r="C7" t="s">
        <v>559</v>
      </c>
      <c r="E7" t="s">
        <v>560</v>
      </c>
      <c r="F7" t="s">
        <v>561</v>
      </c>
      <c r="G7" t="s">
        <v>539</v>
      </c>
      <c r="H7" t="s">
        <v>524</v>
      </c>
      <c r="I7" t="s">
        <v>522</v>
      </c>
      <c r="J7" t="s">
        <v>541</v>
      </c>
      <c r="K7" t="s">
        <v>562</v>
      </c>
      <c r="L7">
        <v>10105</v>
      </c>
      <c r="M7" t="s">
        <v>6</v>
      </c>
      <c r="N7" t="s">
        <v>525</v>
      </c>
      <c r="O7" t="s">
        <v>525</v>
      </c>
      <c r="P7" t="s">
        <v>563</v>
      </c>
      <c r="Q7" t="s">
        <v>563</v>
      </c>
      <c r="R7" t="s">
        <v>529</v>
      </c>
      <c r="S7" t="s">
        <v>564</v>
      </c>
      <c r="T7" t="s">
        <v>565</v>
      </c>
      <c r="U7" t="s">
        <v>566</v>
      </c>
      <c r="V7" s="338" t="s">
        <v>564</v>
      </c>
      <c r="W7" t="s">
        <v>567</v>
      </c>
      <c r="X7" t="s">
        <v>568</v>
      </c>
    </row>
    <row r="8" spans="1:24">
      <c r="A8" s="334" t="s">
        <v>515</v>
      </c>
      <c r="B8" t="s">
        <v>569</v>
      </c>
      <c r="C8" t="s">
        <v>570</v>
      </c>
      <c r="E8" t="s">
        <v>571</v>
      </c>
      <c r="F8" t="s">
        <v>572</v>
      </c>
      <c r="G8" t="s">
        <v>520</v>
      </c>
      <c r="H8" t="s">
        <v>541</v>
      </c>
      <c r="I8" t="s">
        <v>522</v>
      </c>
      <c r="J8" t="s">
        <v>541</v>
      </c>
      <c r="K8" t="s">
        <v>573</v>
      </c>
      <c r="L8">
        <v>10108</v>
      </c>
      <c r="M8" t="s">
        <v>9</v>
      </c>
      <c r="N8" t="s">
        <v>525</v>
      </c>
      <c r="O8" t="s">
        <v>525</v>
      </c>
      <c r="P8" t="s">
        <v>574</v>
      </c>
      <c r="Q8" t="s">
        <v>575</v>
      </c>
      <c r="R8" t="s">
        <v>529</v>
      </c>
      <c r="S8" t="s">
        <v>576</v>
      </c>
      <c r="T8" t="s">
        <v>577</v>
      </c>
      <c r="U8" t="s">
        <v>578</v>
      </c>
      <c r="V8" s="338" t="s">
        <v>576</v>
      </c>
      <c r="W8" t="s">
        <v>579</v>
      </c>
      <c r="X8" t="s">
        <v>580</v>
      </c>
    </row>
    <row r="9" spans="1:24">
      <c r="A9" s="334" t="s">
        <v>515</v>
      </c>
      <c r="B9" t="s">
        <v>581</v>
      </c>
      <c r="C9" t="s">
        <v>582</v>
      </c>
      <c r="E9" t="s">
        <v>583</v>
      </c>
      <c r="F9" t="s">
        <v>584</v>
      </c>
      <c r="G9" t="s">
        <v>520</v>
      </c>
      <c r="H9" t="s">
        <v>541</v>
      </c>
      <c r="I9" t="s">
        <v>522</v>
      </c>
      <c r="J9" t="s">
        <v>541</v>
      </c>
      <c r="K9" t="s">
        <v>573</v>
      </c>
      <c r="L9">
        <v>10108</v>
      </c>
      <c r="M9" t="s">
        <v>9</v>
      </c>
      <c r="N9" t="s">
        <v>525</v>
      </c>
      <c r="O9" t="s">
        <v>525</v>
      </c>
      <c r="P9" t="s">
        <v>574</v>
      </c>
      <c r="Q9" t="s">
        <v>585</v>
      </c>
      <c r="R9" t="s">
        <v>529</v>
      </c>
      <c r="S9" t="s">
        <v>586</v>
      </c>
      <c r="T9" t="s">
        <v>587</v>
      </c>
      <c r="U9" t="s">
        <v>588</v>
      </c>
      <c r="V9" s="338" t="s">
        <v>586</v>
      </c>
      <c r="W9" t="s">
        <v>579</v>
      </c>
      <c r="X9" t="s">
        <v>580</v>
      </c>
    </row>
    <row r="10" spans="1:24">
      <c r="A10" s="334" t="s">
        <v>515</v>
      </c>
      <c r="B10" t="s">
        <v>589</v>
      </c>
      <c r="C10" t="s">
        <v>590</v>
      </c>
      <c r="E10" t="s">
        <v>591</v>
      </c>
      <c r="F10" t="s">
        <v>592</v>
      </c>
      <c r="G10" t="s">
        <v>520</v>
      </c>
      <c r="H10" t="s">
        <v>541</v>
      </c>
      <c r="I10" t="s">
        <v>522</v>
      </c>
      <c r="J10" t="s">
        <v>541</v>
      </c>
      <c r="K10" t="s">
        <v>573</v>
      </c>
      <c r="L10">
        <v>10108</v>
      </c>
      <c r="M10" t="s">
        <v>9</v>
      </c>
      <c r="N10" t="s">
        <v>525</v>
      </c>
      <c r="O10" t="s">
        <v>525</v>
      </c>
      <c r="P10" t="s">
        <v>574</v>
      </c>
      <c r="Q10" t="s">
        <v>593</v>
      </c>
      <c r="R10" t="s">
        <v>529</v>
      </c>
      <c r="S10" t="s">
        <v>594</v>
      </c>
      <c r="T10" t="s">
        <v>595</v>
      </c>
      <c r="U10" t="s">
        <v>596</v>
      </c>
      <c r="V10" s="338" t="s">
        <v>595</v>
      </c>
      <c r="W10" t="s">
        <v>579</v>
      </c>
      <c r="X10" t="s">
        <v>597</v>
      </c>
    </row>
    <row r="11" spans="1:24">
      <c r="A11" s="334" t="s">
        <v>515</v>
      </c>
      <c r="B11" t="s">
        <v>598</v>
      </c>
      <c r="C11" t="s">
        <v>599</v>
      </c>
      <c r="E11" t="s">
        <v>600</v>
      </c>
      <c r="F11" t="s">
        <v>601</v>
      </c>
      <c r="G11" t="s">
        <v>539</v>
      </c>
      <c r="H11" t="s">
        <v>521</v>
      </c>
      <c r="I11" t="s">
        <v>522</v>
      </c>
      <c r="J11" t="s">
        <v>602</v>
      </c>
      <c r="K11" t="s">
        <v>524</v>
      </c>
      <c r="L11">
        <v>11803</v>
      </c>
      <c r="M11" t="s">
        <v>105</v>
      </c>
      <c r="N11" t="s">
        <v>525</v>
      </c>
      <c r="O11" t="s">
        <v>603</v>
      </c>
      <c r="P11" t="s">
        <v>604</v>
      </c>
      <c r="Q11" t="s">
        <v>605</v>
      </c>
      <c r="R11" t="s">
        <v>529</v>
      </c>
      <c r="S11" t="s">
        <v>606</v>
      </c>
      <c r="T11" t="s">
        <v>555</v>
      </c>
      <c r="U11" t="s">
        <v>607</v>
      </c>
      <c r="V11" s="338" t="s">
        <v>606</v>
      </c>
      <c r="W11" t="s">
        <v>608</v>
      </c>
      <c r="X11" t="s">
        <v>609</v>
      </c>
    </row>
    <row r="12" spans="1:24">
      <c r="A12" s="334" t="s">
        <v>515</v>
      </c>
      <c r="B12" t="s">
        <v>610</v>
      </c>
      <c r="C12" t="s">
        <v>611</v>
      </c>
      <c r="E12" t="s">
        <v>612</v>
      </c>
      <c r="F12" t="s">
        <v>613</v>
      </c>
      <c r="G12" t="s">
        <v>520</v>
      </c>
      <c r="H12" t="s">
        <v>540</v>
      </c>
      <c r="I12" t="s">
        <v>522</v>
      </c>
      <c r="J12" t="s">
        <v>541</v>
      </c>
      <c r="K12" t="s">
        <v>523</v>
      </c>
      <c r="L12">
        <v>10109</v>
      </c>
      <c r="M12" t="s">
        <v>10</v>
      </c>
      <c r="N12" t="s">
        <v>525</v>
      </c>
      <c r="O12" t="s">
        <v>525</v>
      </c>
      <c r="P12" t="s">
        <v>614</v>
      </c>
      <c r="Q12" t="s">
        <v>615</v>
      </c>
      <c r="R12" t="s">
        <v>529</v>
      </c>
      <c r="S12" t="s">
        <v>616</v>
      </c>
      <c r="T12" t="s">
        <v>617</v>
      </c>
      <c r="U12" t="s">
        <v>618</v>
      </c>
      <c r="V12" s="338" t="s">
        <v>616</v>
      </c>
      <c r="W12" t="s">
        <v>619</v>
      </c>
      <c r="X12" t="s">
        <v>620</v>
      </c>
    </row>
    <row r="13" spans="1:24">
      <c r="A13" s="334" t="s">
        <v>515</v>
      </c>
      <c r="B13" t="s">
        <v>621</v>
      </c>
      <c r="C13" t="s">
        <v>622</v>
      </c>
      <c r="E13" t="s">
        <v>623</v>
      </c>
      <c r="F13" t="s">
        <v>624</v>
      </c>
      <c r="G13" t="s">
        <v>520</v>
      </c>
      <c r="H13" t="s">
        <v>540</v>
      </c>
      <c r="I13" t="s">
        <v>522</v>
      </c>
      <c r="J13" t="s">
        <v>541</v>
      </c>
      <c r="K13" t="s">
        <v>523</v>
      </c>
      <c r="L13">
        <v>10109</v>
      </c>
      <c r="M13" t="s">
        <v>10</v>
      </c>
      <c r="N13" t="s">
        <v>525</v>
      </c>
      <c r="O13" t="s">
        <v>525</v>
      </c>
      <c r="P13" t="s">
        <v>614</v>
      </c>
      <c r="Q13" t="s">
        <v>625</v>
      </c>
      <c r="R13" t="s">
        <v>529</v>
      </c>
      <c r="S13" t="s">
        <v>626</v>
      </c>
      <c r="T13" t="s">
        <v>555</v>
      </c>
      <c r="U13" t="s">
        <v>627</v>
      </c>
      <c r="V13" s="338" t="s">
        <v>628</v>
      </c>
      <c r="W13" t="s">
        <v>619</v>
      </c>
      <c r="X13" t="s">
        <v>629</v>
      </c>
    </row>
    <row r="14" spans="1:24">
      <c r="A14" s="334" t="s">
        <v>515</v>
      </c>
      <c r="B14" t="s">
        <v>630</v>
      </c>
      <c r="C14" t="s">
        <v>631</v>
      </c>
      <c r="E14" t="s">
        <v>550</v>
      </c>
      <c r="F14" t="s">
        <v>549</v>
      </c>
      <c r="G14" t="s">
        <v>539</v>
      </c>
      <c r="H14" t="s">
        <v>562</v>
      </c>
      <c r="I14" t="s">
        <v>522</v>
      </c>
      <c r="J14" t="s">
        <v>541</v>
      </c>
      <c r="K14" t="s">
        <v>632</v>
      </c>
      <c r="L14">
        <v>10110</v>
      </c>
      <c r="M14" t="s">
        <v>11</v>
      </c>
      <c r="N14" t="s">
        <v>525</v>
      </c>
      <c r="O14" t="s">
        <v>525</v>
      </c>
      <c r="P14" t="s">
        <v>633</v>
      </c>
      <c r="Q14" t="s">
        <v>634</v>
      </c>
      <c r="R14" t="s">
        <v>529</v>
      </c>
      <c r="S14" t="s">
        <v>635</v>
      </c>
      <c r="T14" t="s">
        <v>555</v>
      </c>
      <c r="U14" t="s">
        <v>636</v>
      </c>
      <c r="V14" s="338" t="s">
        <v>637</v>
      </c>
      <c r="W14" t="s">
        <v>638</v>
      </c>
      <c r="X14" t="s">
        <v>635</v>
      </c>
    </row>
    <row r="15" spans="1:24">
      <c r="A15" s="334" t="s">
        <v>515</v>
      </c>
      <c r="B15" t="s">
        <v>639</v>
      </c>
      <c r="C15" t="s">
        <v>640</v>
      </c>
      <c r="E15" t="s">
        <v>641</v>
      </c>
      <c r="F15" t="s">
        <v>642</v>
      </c>
      <c r="G15" t="s">
        <v>643</v>
      </c>
      <c r="H15" t="s">
        <v>521</v>
      </c>
      <c r="I15" t="s">
        <v>644</v>
      </c>
      <c r="J15" t="s">
        <v>541</v>
      </c>
      <c r="K15" t="s">
        <v>573</v>
      </c>
      <c r="L15">
        <v>20108</v>
      </c>
      <c r="M15" t="s">
        <v>132</v>
      </c>
      <c r="N15" t="s">
        <v>643</v>
      </c>
      <c r="O15" t="s">
        <v>643</v>
      </c>
      <c r="P15" t="s">
        <v>645</v>
      </c>
      <c r="Q15" t="s">
        <v>646</v>
      </c>
      <c r="R15" t="s">
        <v>529</v>
      </c>
      <c r="S15" t="s">
        <v>647</v>
      </c>
      <c r="T15" t="s">
        <v>648</v>
      </c>
      <c r="U15" t="s">
        <v>649</v>
      </c>
      <c r="V15" s="338" t="s">
        <v>647</v>
      </c>
      <c r="W15" t="s">
        <v>650</v>
      </c>
      <c r="X15" t="s">
        <v>651</v>
      </c>
    </row>
    <row r="16" spans="1:24">
      <c r="A16" s="334" t="s">
        <v>515</v>
      </c>
      <c r="B16" t="s">
        <v>652</v>
      </c>
      <c r="C16" t="s">
        <v>653</v>
      </c>
      <c r="E16" t="s">
        <v>654</v>
      </c>
      <c r="F16" t="s">
        <v>655</v>
      </c>
      <c r="G16" t="s">
        <v>520</v>
      </c>
      <c r="H16" t="s">
        <v>524</v>
      </c>
      <c r="I16" t="s">
        <v>522</v>
      </c>
      <c r="J16" t="s">
        <v>540</v>
      </c>
      <c r="K16" t="s">
        <v>541</v>
      </c>
      <c r="L16">
        <v>10201</v>
      </c>
      <c r="M16" t="s">
        <v>13</v>
      </c>
      <c r="N16" t="s">
        <v>525</v>
      </c>
      <c r="O16" t="s">
        <v>656</v>
      </c>
      <c r="P16" t="s">
        <v>656</v>
      </c>
      <c r="Q16" t="s">
        <v>656</v>
      </c>
      <c r="R16" t="s">
        <v>529</v>
      </c>
      <c r="S16" t="s">
        <v>657</v>
      </c>
      <c r="T16" t="s">
        <v>555</v>
      </c>
      <c r="U16" t="s">
        <v>658</v>
      </c>
      <c r="V16" s="338" t="s">
        <v>657</v>
      </c>
      <c r="W16" t="s">
        <v>659</v>
      </c>
      <c r="X16" t="s">
        <v>660</v>
      </c>
    </row>
    <row r="17" spans="1:24">
      <c r="A17" s="334" t="s">
        <v>515</v>
      </c>
      <c r="B17" t="s">
        <v>661</v>
      </c>
      <c r="C17" t="s">
        <v>662</v>
      </c>
      <c r="E17" t="s">
        <v>663</v>
      </c>
      <c r="F17" t="s">
        <v>664</v>
      </c>
      <c r="G17" t="s">
        <v>539</v>
      </c>
      <c r="H17" t="s">
        <v>524</v>
      </c>
      <c r="I17" t="s">
        <v>522</v>
      </c>
      <c r="J17" t="s">
        <v>602</v>
      </c>
      <c r="K17" t="s">
        <v>524</v>
      </c>
      <c r="L17">
        <v>11803</v>
      </c>
      <c r="M17" t="s">
        <v>105</v>
      </c>
      <c r="N17" t="s">
        <v>525</v>
      </c>
      <c r="O17" t="s">
        <v>603</v>
      </c>
      <c r="P17" t="s">
        <v>604</v>
      </c>
      <c r="Q17" t="s">
        <v>605</v>
      </c>
      <c r="R17" t="s">
        <v>529</v>
      </c>
      <c r="S17" t="s">
        <v>665</v>
      </c>
      <c r="T17" t="s">
        <v>555</v>
      </c>
      <c r="U17" t="s">
        <v>666</v>
      </c>
      <c r="V17" s="338" t="s">
        <v>665</v>
      </c>
      <c r="W17" t="s">
        <v>567</v>
      </c>
      <c r="X17" t="s">
        <v>568</v>
      </c>
    </row>
    <row r="18" spans="1:24">
      <c r="A18" s="334" t="s">
        <v>515</v>
      </c>
      <c r="B18" t="s">
        <v>667</v>
      </c>
      <c r="C18" t="s">
        <v>668</v>
      </c>
      <c r="E18" t="s">
        <v>669</v>
      </c>
      <c r="F18" t="s">
        <v>670</v>
      </c>
      <c r="G18" t="s">
        <v>671</v>
      </c>
      <c r="H18" t="s">
        <v>562</v>
      </c>
      <c r="I18" t="s">
        <v>672</v>
      </c>
      <c r="J18" t="s">
        <v>524</v>
      </c>
      <c r="K18" t="s">
        <v>524</v>
      </c>
      <c r="L18">
        <v>40303</v>
      </c>
      <c r="M18" t="s">
        <v>308</v>
      </c>
      <c r="N18" t="s">
        <v>673</v>
      </c>
      <c r="O18" t="s">
        <v>674</v>
      </c>
      <c r="P18" t="s">
        <v>675</v>
      </c>
      <c r="Q18" t="s">
        <v>676</v>
      </c>
      <c r="R18" t="s">
        <v>529</v>
      </c>
      <c r="S18" t="s">
        <v>677</v>
      </c>
      <c r="T18" t="s">
        <v>678</v>
      </c>
      <c r="U18" t="s">
        <v>679</v>
      </c>
      <c r="V18" s="338" t="s">
        <v>677</v>
      </c>
      <c r="W18" t="s">
        <v>680</v>
      </c>
      <c r="X18" t="s">
        <v>681</v>
      </c>
    </row>
    <row r="19" spans="1:24">
      <c r="A19" s="334" t="s">
        <v>515</v>
      </c>
      <c r="B19" t="s">
        <v>682</v>
      </c>
      <c r="C19" t="s">
        <v>683</v>
      </c>
      <c r="E19" t="s">
        <v>684</v>
      </c>
      <c r="F19" t="s">
        <v>685</v>
      </c>
      <c r="G19" t="s">
        <v>671</v>
      </c>
      <c r="H19" t="s">
        <v>562</v>
      </c>
      <c r="I19" t="s">
        <v>522</v>
      </c>
      <c r="J19" t="s">
        <v>686</v>
      </c>
      <c r="K19" t="s">
        <v>541</v>
      </c>
      <c r="L19">
        <v>11401</v>
      </c>
      <c r="M19" t="s">
        <v>88</v>
      </c>
      <c r="N19" t="s">
        <v>525</v>
      </c>
      <c r="O19" t="s">
        <v>687</v>
      </c>
      <c r="P19" t="s">
        <v>688</v>
      </c>
      <c r="Q19" t="s">
        <v>689</v>
      </c>
      <c r="R19" t="s">
        <v>529</v>
      </c>
      <c r="S19" t="s">
        <v>690</v>
      </c>
      <c r="T19" t="s">
        <v>555</v>
      </c>
      <c r="U19" t="s">
        <v>691</v>
      </c>
      <c r="V19" s="338" t="s">
        <v>690</v>
      </c>
      <c r="W19" t="s">
        <v>680</v>
      </c>
      <c r="X19" t="s">
        <v>681</v>
      </c>
    </row>
    <row r="20" spans="1:24">
      <c r="A20" s="334" t="s">
        <v>515</v>
      </c>
      <c r="B20" t="s">
        <v>692</v>
      </c>
      <c r="C20" t="s">
        <v>693</v>
      </c>
      <c r="E20" t="s">
        <v>694</v>
      </c>
      <c r="F20" t="s">
        <v>695</v>
      </c>
      <c r="G20" t="s">
        <v>671</v>
      </c>
      <c r="H20" t="s">
        <v>524</v>
      </c>
      <c r="I20" t="s">
        <v>696</v>
      </c>
      <c r="J20" t="s">
        <v>524</v>
      </c>
      <c r="K20" t="s">
        <v>541</v>
      </c>
      <c r="L20">
        <v>30301</v>
      </c>
      <c r="M20" t="s">
        <v>258</v>
      </c>
      <c r="N20" t="s">
        <v>697</v>
      </c>
      <c r="O20" t="s">
        <v>698</v>
      </c>
      <c r="P20" t="s">
        <v>699</v>
      </c>
      <c r="Q20" t="s">
        <v>700</v>
      </c>
      <c r="R20" t="s">
        <v>529</v>
      </c>
      <c r="S20" t="s">
        <v>701</v>
      </c>
      <c r="T20" t="s">
        <v>555</v>
      </c>
      <c r="U20" t="s">
        <v>702</v>
      </c>
      <c r="V20" s="338" t="s">
        <v>703</v>
      </c>
      <c r="W20" t="s">
        <v>704</v>
      </c>
      <c r="X20" t="s">
        <v>555</v>
      </c>
    </row>
    <row r="21" spans="1:24">
      <c r="A21" s="334" t="s">
        <v>515</v>
      </c>
      <c r="B21" t="s">
        <v>705</v>
      </c>
      <c r="C21" t="s">
        <v>706</v>
      </c>
      <c r="E21" t="s">
        <v>707</v>
      </c>
      <c r="F21" t="s">
        <v>708</v>
      </c>
      <c r="G21" t="s">
        <v>671</v>
      </c>
      <c r="H21" t="s">
        <v>562</v>
      </c>
      <c r="I21" t="s">
        <v>522</v>
      </c>
      <c r="J21" t="s">
        <v>686</v>
      </c>
      <c r="K21" t="s">
        <v>541</v>
      </c>
      <c r="L21">
        <v>11401</v>
      </c>
      <c r="M21" t="s">
        <v>88</v>
      </c>
      <c r="N21" t="s">
        <v>525</v>
      </c>
      <c r="O21" t="s">
        <v>687</v>
      </c>
      <c r="P21" t="s">
        <v>688</v>
      </c>
      <c r="Q21" t="s">
        <v>689</v>
      </c>
      <c r="R21" t="s">
        <v>529</v>
      </c>
      <c r="S21" t="s">
        <v>709</v>
      </c>
      <c r="T21" t="s">
        <v>710</v>
      </c>
      <c r="U21" t="s">
        <v>711</v>
      </c>
      <c r="V21" s="338" t="s">
        <v>709</v>
      </c>
      <c r="W21" t="s">
        <v>680</v>
      </c>
      <c r="X21" t="s">
        <v>681</v>
      </c>
    </row>
    <row r="22" spans="1:24">
      <c r="A22" s="334" t="s">
        <v>515</v>
      </c>
      <c r="B22" t="s">
        <v>712</v>
      </c>
      <c r="C22" t="s">
        <v>713</v>
      </c>
      <c r="E22" t="s">
        <v>714</v>
      </c>
      <c r="F22" t="s">
        <v>715</v>
      </c>
      <c r="G22" t="s">
        <v>671</v>
      </c>
      <c r="H22" t="s">
        <v>524</v>
      </c>
      <c r="I22" t="s">
        <v>522</v>
      </c>
      <c r="J22" t="s">
        <v>716</v>
      </c>
      <c r="K22" t="s">
        <v>541</v>
      </c>
      <c r="L22">
        <v>11501</v>
      </c>
      <c r="M22" t="s">
        <v>91</v>
      </c>
      <c r="N22" t="s">
        <v>525</v>
      </c>
      <c r="O22" t="s">
        <v>717</v>
      </c>
      <c r="P22" t="s">
        <v>718</v>
      </c>
      <c r="Q22" t="s">
        <v>718</v>
      </c>
      <c r="R22" t="s">
        <v>529</v>
      </c>
      <c r="S22" t="s">
        <v>719</v>
      </c>
      <c r="T22" t="s">
        <v>720</v>
      </c>
      <c r="U22" t="s">
        <v>721</v>
      </c>
      <c r="V22" s="338" t="s">
        <v>722</v>
      </c>
      <c r="W22" t="s">
        <v>704</v>
      </c>
      <c r="X22" t="s">
        <v>723</v>
      </c>
    </row>
    <row r="23" spans="1:24">
      <c r="A23" s="334" t="s">
        <v>515</v>
      </c>
      <c r="B23" t="s">
        <v>613</v>
      </c>
      <c r="C23" t="s">
        <v>612</v>
      </c>
      <c r="E23" t="s">
        <v>724</v>
      </c>
      <c r="F23" t="s">
        <v>725</v>
      </c>
      <c r="G23" t="s">
        <v>673</v>
      </c>
      <c r="H23" t="s">
        <v>562</v>
      </c>
      <c r="I23" t="s">
        <v>672</v>
      </c>
      <c r="J23" t="s">
        <v>524</v>
      </c>
      <c r="K23" t="s">
        <v>524</v>
      </c>
      <c r="L23">
        <v>40303</v>
      </c>
      <c r="M23" t="s">
        <v>308</v>
      </c>
      <c r="N23" t="s">
        <v>673</v>
      </c>
      <c r="O23" t="s">
        <v>674</v>
      </c>
      <c r="P23" t="s">
        <v>675</v>
      </c>
      <c r="Q23" t="s">
        <v>675</v>
      </c>
      <c r="R23" t="s">
        <v>529</v>
      </c>
      <c r="S23" t="s">
        <v>726</v>
      </c>
      <c r="T23" t="s">
        <v>555</v>
      </c>
      <c r="U23" t="s">
        <v>727</v>
      </c>
      <c r="V23" s="338" t="s">
        <v>726</v>
      </c>
      <c r="W23" t="s">
        <v>728</v>
      </c>
      <c r="X23" t="s">
        <v>729</v>
      </c>
    </row>
    <row r="24" spans="1:24">
      <c r="A24" s="334" t="s">
        <v>515</v>
      </c>
      <c r="B24" t="s">
        <v>730</v>
      </c>
      <c r="C24" t="s">
        <v>731</v>
      </c>
      <c r="E24" t="s">
        <v>732</v>
      </c>
      <c r="F24" t="s">
        <v>733</v>
      </c>
      <c r="G24" t="s">
        <v>671</v>
      </c>
      <c r="H24" t="s">
        <v>524</v>
      </c>
      <c r="I24" t="s">
        <v>522</v>
      </c>
      <c r="J24" t="s">
        <v>716</v>
      </c>
      <c r="K24" t="s">
        <v>540</v>
      </c>
      <c r="L24">
        <v>11502</v>
      </c>
      <c r="M24" t="s">
        <v>92</v>
      </c>
      <c r="N24" t="s">
        <v>525</v>
      </c>
      <c r="O24" t="s">
        <v>717</v>
      </c>
      <c r="P24" t="s">
        <v>734</v>
      </c>
      <c r="Q24" t="s">
        <v>734</v>
      </c>
      <c r="R24" t="s">
        <v>529</v>
      </c>
      <c r="S24" t="s">
        <v>735</v>
      </c>
      <c r="T24" t="s">
        <v>736</v>
      </c>
      <c r="U24" t="s">
        <v>737</v>
      </c>
      <c r="V24" s="338" t="s">
        <v>735</v>
      </c>
      <c r="W24" t="s">
        <v>704</v>
      </c>
      <c r="X24" t="s">
        <v>723</v>
      </c>
    </row>
    <row r="25" spans="1:24">
      <c r="A25" s="334" t="s">
        <v>515</v>
      </c>
      <c r="B25" t="s">
        <v>738</v>
      </c>
      <c r="C25" t="s">
        <v>739</v>
      </c>
      <c r="E25" t="s">
        <v>740</v>
      </c>
      <c r="F25" t="s">
        <v>741</v>
      </c>
      <c r="G25" t="s">
        <v>671</v>
      </c>
      <c r="H25" t="s">
        <v>524</v>
      </c>
      <c r="I25" t="s">
        <v>522</v>
      </c>
      <c r="J25" t="s">
        <v>716</v>
      </c>
      <c r="K25" t="s">
        <v>541</v>
      </c>
      <c r="L25">
        <v>11501</v>
      </c>
      <c r="M25" t="s">
        <v>91</v>
      </c>
      <c r="N25" t="s">
        <v>525</v>
      </c>
      <c r="O25" t="s">
        <v>717</v>
      </c>
      <c r="P25" t="s">
        <v>718</v>
      </c>
      <c r="Q25" t="s">
        <v>742</v>
      </c>
      <c r="R25" t="s">
        <v>529</v>
      </c>
      <c r="S25" t="s">
        <v>743</v>
      </c>
      <c r="T25" t="s">
        <v>744</v>
      </c>
      <c r="U25" t="s">
        <v>745</v>
      </c>
      <c r="V25" s="338" t="s">
        <v>743</v>
      </c>
      <c r="W25" t="s">
        <v>704</v>
      </c>
      <c r="X25" t="s">
        <v>723</v>
      </c>
    </row>
    <row r="26" spans="1:24">
      <c r="A26" s="334" t="s">
        <v>515</v>
      </c>
      <c r="B26" t="s">
        <v>746</v>
      </c>
      <c r="C26" t="s">
        <v>747</v>
      </c>
      <c r="E26" t="s">
        <v>748</v>
      </c>
      <c r="F26" t="s">
        <v>749</v>
      </c>
      <c r="G26" t="s">
        <v>520</v>
      </c>
      <c r="H26" t="s">
        <v>540</v>
      </c>
      <c r="I26" t="s">
        <v>522</v>
      </c>
      <c r="J26" t="s">
        <v>541</v>
      </c>
      <c r="K26" t="s">
        <v>523</v>
      </c>
      <c r="L26">
        <v>10109</v>
      </c>
      <c r="M26" t="s">
        <v>10</v>
      </c>
      <c r="N26" t="s">
        <v>525</v>
      </c>
      <c r="O26" t="s">
        <v>525</v>
      </c>
      <c r="P26" t="s">
        <v>614</v>
      </c>
      <c r="Q26" t="s">
        <v>614</v>
      </c>
      <c r="R26" t="s">
        <v>529</v>
      </c>
      <c r="S26" t="s">
        <v>750</v>
      </c>
      <c r="T26" t="s">
        <v>751</v>
      </c>
      <c r="U26" t="s">
        <v>752</v>
      </c>
      <c r="V26" s="338" t="s">
        <v>753</v>
      </c>
      <c r="W26" t="s">
        <v>619</v>
      </c>
      <c r="X26" t="s">
        <v>620</v>
      </c>
    </row>
    <row r="27" spans="1:24">
      <c r="A27" s="334" t="s">
        <v>515</v>
      </c>
      <c r="B27" t="s">
        <v>754</v>
      </c>
      <c r="C27" t="s">
        <v>755</v>
      </c>
      <c r="E27" t="s">
        <v>756</v>
      </c>
      <c r="F27" t="s">
        <v>757</v>
      </c>
      <c r="G27" t="s">
        <v>643</v>
      </c>
      <c r="H27" t="s">
        <v>540</v>
      </c>
      <c r="I27" t="s">
        <v>644</v>
      </c>
      <c r="J27" t="s">
        <v>541</v>
      </c>
      <c r="K27" t="s">
        <v>541</v>
      </c>
      <c r="L27">
        <v>20101</v>
      </c>
      <c r="M27" t="s">
        <v>125</v>
      </c>
      <c r="N27" t="s">
        <v>643</v>
      </c>
      <c r="O27" t="s">
        <v>643</v>
      </c>
      <c r="P27" t="s">
        <v>643</v>
      </c>
      <c r="Q27" t="s">
        <v>758</v>
      </c>
      <c r="R27" t="s">
        <v>529</v>
      </c>
      <c r="S27" t="s">
        <v>759</v>
      </c>
      <c r="T27" t="s">
        <v>760</v>
      </c>
      <c r="U27" t="s">
        <v>761</v>
      </c>
      <c r="V27" s="338" t="s">
        <v>759</v>
      </c>
      <c r="W27" t="s">
        <v>762</v>
      </c>
      <c r="X27" t="s">
        <v>763</v>
      </c>
    </row>
    <row r="28" spans="1:24">
      <c r="A28" s="334" t="s">
        <v>515</v>
      </c>
      <c r="B28" t="s">
        <v>764</v>
      </c>
      <c r="C28" t="s">
        <v>765</v>
      </c>
      <c r="E28" t="s">
        <v>766</v>
      </c>
      <c r="F28" t="s">
        <v>767</v>
      </c>
      <c r="G28" t="s">
        <v>643</v>
      </c>
      <c r="H28" t="s">
        <v>524</v>
      </c>
      <c r="I28" t="s">
        <v>644</v>
      </c>
      <c r="J28" t="s">
        <v>541</v>
      </c>
      <c r="K28" t="s">
        <v>768</v>
      </c>
      <c r="L28">
        <v>20106</v>
      </c>
      <c r="M28" t="s">
        <v>130</v>
      </c>
      <c r="N28" t="s">
        <v>643</v>
      </c>
      <c r="O28" t="s">
        <v>643</v>
      </c>
      <c r="P28" t="s">
        <v>769</v>
      </c>
      <c r="Q28" t="s">
        <v>770</v>
      </c>
      <c r="R28" t="s">
        <v>529</v>
      </c>
      <c r="S28" t="s">
        <v>771</v>
      </c>
      <c r="T28" t="s">
        <v>772</v>
      </c>
      <c r="U28" t="s">
        <v>773</v>
      </c>
      <c r="V28" s="338" t="s">
        <v>771</v>
      </c>
      <c r="W28" t="s">
        <v>774</v>
      </c>
      <c r="X28" t="s">
        <v>775</v>
      </c>
    </row>
    <row r="29" spans="1:24">
      <c r="A29" s="334" t="s">
        <v>515</v>
      </c>
      <c r="B29" t="s">
        <v>776</v>
      </c>
      <c r="C29" t="s">
        <v>777</v>
      </c>
      <c r="E29" t="s">
        <v>778</v>
      </c>
      <c r="F29" t="s">
        <v>779</v>
      </c>
      <c r="G29" t="s">
        <v>643</v>
      </c>
      <c r="H29" t="s">
        <v>521</v>
      </c>
      <c r="I29" t="s">
        <v>644</v>
      </c>
      <c r="J29" t="s">
        <v>541</v>
      </c>
      <c r="K29" t="s">
        <v>573</v>
      </c>
      <c r="L29">
        <v>20108</v>
      </c>
      <c r="M29" t="s">
        <v>132</v>
      </c>
      <c r="N29" t="s">
        <v>643</v>
      </c>
      <c r="O29" t="s">
        <v>643</v>
      </c>
      <c r="P29" t="s">
        <v>645</v>
      </c>
      <c r="Q29" t="s">
        <v>780</v>
      </c>
      <c r="R29" t="s">
        <v>529</v>
      </c>
      <c r="S29" t="s">
        <v>781</v>
      </c>
      <c r="T29" t="s">
        <v>782</v>
      </c>
      <c r="U29" t="s">
        <v>783</v>
      </c>
      <c r="V29" s="338" t="s">
        <v>781</v>
      </c>
      <c r="W29" t="s">
        <v>784</v>
      </c>
      <c r="X29" t="s">
        <v>651</v>
      </c>
    </row>
    <row r="30" spans="1:24">
      <c r="A30" s="334" t="s">
        <v>515</v>
      </c>
      <c r="B30" t="s">
        <v>785</v>
      </c>
      <c r="C30" t="s">
        <v>786</v>
      </c>
      <c r="E30" t="s">
        <v>787</v>
      </c>
      <c r="F30" t="s">
        <v>788</v>
      </c>
      <c r="G30" t="s">
        <v>789</v>
      </c>
      <c r="H30" t="s">
        <v>541</v>
      </c>
      <c r="I30" t="s">
        <v>790</v>
      </c>
      <c r="J30" t="s">
        <v>524</v>
      </c>
      <c r="K30" t="s">
        <v>541</v>
      </c>
      <c r="L30">
        <v>60301</v>
      </c>
      <c r="M30" t="s">
        <v>424</v>
      </c>
      <c r="N30" t="s">
        <v>791</v>
      </c>
      <c r="O30" t="s">
        <v>792</v>
      </c>
      <c r="P30" t="s">
        <v>792</v>
      </c>
      <c r="Q30" t="s">
        <v>793</v>
      </c>
      <c r="R30" t="s">
        <v>529</v>
      </c>
      <c r="S30" t="s">
        <v>794</v>
      </c>
      <c r="T30" t="s">
        <v>555</v>
      </c>
      <c r="U30" t="s">
        <v>795</v>
      </c>
      <c r="V30" s="338" t="s">
        <v>794</v>
      </c>
      <c r="W30" t="s">
        <v>796</v>
      </c>
      <c r="X30" t="s">
        <v>797</v>
      </c>
    </row>
    <row r="31" spans="1:24">
      <c r="A31" s="334" t="s">
        <v>515</v>
      </c>
      <c r="B31" s="339" t="s">
        <v>798</v>
      </c>
      <c r="C31" t="s">
        <v>799</v>
      </c>
      <c r="E31" t="s">
        <v>800</v>
      </c>
      <c r="F31" t="s">
        <v>801</v>
      </c>
      <c r="G31" t="s">
        <v>673</v>
      </c>
      <c r="H31" t="s">
        <v>541</v>
      </c>
      <c r="I31" t="s">
        <v>672</v>
      </c>
      <c r="J31" t="s">
        <v>541</v>
      </c>
      <c r="K31" t="s">
        <v>541</v>
      </c>
      <c r="L31">
        <v>40101</v>
      </c>
      <c r="M31" t="s">
        <v>294</v>
      </c>
      <c r="N31" t="s">
        <v>673</v>
      </c>
      <c r="O31" t="s">
        <v>673</v>
      </c>
      <c r="P31" t="s">
        <v>673</v>
      </c>
      <c r="Q31" t="s">
        <v>802</v>
      </c>
      <c r="R31" t="s">
        <v>529</v>
      </c>
      <c r="S31" t="s">
        <v>803</v>
      </c>
      <c r="T31" t="s">
        <v>804</v>
      </c>
      <c r="U31" t="s">
        <v>805</v>
      </c>
      <c r="V31" s="338" t="s">
        <v>803</v>
      </c>
      <c r="W31" t="s">
        <v>806</v>
      </c>
      <c r="X31" t="s">
        <v>807</v>
      </c>
    </row>
    <row r="32" spans="1:24">
      <c r="A32" s="334" t="s">
        <v>515</v>
      </c>
      <c r="B32" t="s">
        <v>808</v>
      </c>
      <c r="C32" t="s">
        <v>809</v>
      </c>
      <c r="E32" t="s">
        <v>810</v>
      </c>
      <c r="F32" t="s">
        <v>526</v>
      </c>
      <c r="G32" t="s">
        <v>811</v>
      </c>
      <c r="H32" t="s">
        <v>540</v>
      </c>
      <c r="I32" t="s">
        <v>812</v>
      </c>
      <c r="J32" t="s">
        <v>541</v>
      </c>
      <c r="K32" t="s">
        <v>541</v>
      </c>
      <c r="L32">
        <v>50101</v>
      </c>
      <c r="M32" t="s">
        <v>342</v>
      </c>
      <c r="N32" t="s">
        <v>813</v>
      </c>
      <c r="O32" t="s">
        <v>811</v>
      </c>
      <c r="P32" t="s">
        <v>811</v>
      </c>
      <c r="Q32" t="s">
        <v>814</v>
      </c>
      <c r="R32" t="s">
        <v>529</v>
      </c>
      <c r="S32" t="s">
        <v>815</v>
      </c>
      <c r="T32" t="s">
        <v>555</v>
      </c>
      <c r="U32" t="s">
        <v>816</v>
      </c>
      <c r="V32" s="338" t="s">
        <v>815</v>
      </c>
      <c r="W32" t="s">
        <v>817</v>
      </c>
      <c r="X32" t="s">
        <v>818</v>
      </c>
    </row>
    <row r="33" spans="1:24">
      <c r="A33" s="334" t="s">
        <v>515</v>
      </c>
      <c r="B33" t="s">
        <v>819</v>
      </c>
      <c r="C33" t="s">
        <v>820</v>
      </c>
      <c r="E33" t="s">
        <v>821</v>
      </c>
      <c r="F33" t="s">
        <v>822</v>
      </c>
      <c r="G33" t="s">
        <v>791</v>
      </c>
      <c r="H33" t="s">
        <v>562</v>
      </c>
      <c r="I33" t="s">
        <v>790</v>
      </c>
      <c r="J33" t="s">
        <v>541</v>
      </c>
      <c r="K33" t="s">
        <v>541</v>
      </c>
      <c r="L33">
        <v>60101</v>
      </c>
      <c r="M33" t="s">
        <v>403</v>
      </c>
      <c r="N33" t="s">
        <v>791</v>
      </c>
      <c r="O33" t="s">
        <v>791</v>
      </c>
      <c r="P33" t="s">
        <v>791</v>
      </c>
      <c r="Q33" t="s">
        <v>791</v>
      </c>
      <c r="R33" t="s">
        <v>529</v>
      </c>
      <c r="S33" t="s">
        <v>823</v>
      </c>
      <c r="T33" t="s">
        <v>555</v>
      </c>
      <c r="U33" t="s">
        <v>824</v>
      </c>
      <c r="V33" s="338" t="s">
        <v>823</v>
      </c>
      <c r="W33" t="s">
        <v>825</v>
      </c>
      <c r="X33" t="s">
        <v>826</v>
      </c>
    </row>
    <row r="34" spans="1:24">
      <c r="A34" s="334" t="s">
        <v>515</v>
      </c>
      <c r="B34" t="s">
        <v>827</v>
      </c>
      <c r="C34" t="s">
        <v>828</v>
      </c>
      <c r="E34" t="s">
        <v>829</v>
      </c>
      <c r="F34" t="s">
        <v>830</v>
      </c>
      <c r="G34" t="s">
        <v>539</v>
      </c>
      <c r="H34" t="s">
        <v>524</v>
      </c>
      <c r="I34" t="s">
        <v>522</v>
      </c>
      <c r="J34" t="s">
        <v>602</v>
      </c>
      <c r="K34" t="s">
        <v>521</v>
      </c>
      <c r="L34">
        <v>11804</v>
      </c>
      <c r="M34" t="s">
        <v>106</v>
      </c>
      <c r="N34" t="s">
        <v>525</v>
      </c>
      <c r="O34" t="s">
        <v>603</v>
      </c>
      <c r="P34" t="s">
        <v>831</v>
      </c>
      <c r="Q34" t="s">
        <v>832</v>
      </c>
      <c r="R34" t="s">
        <v>529</v>
      </c>
      <c r="S34">
        <v>22767639</v>
      </c>
      <c r="T34">
        <v>22769942</v>
      </c>
      <c r="U34" t="s">
        <v>833</v>
      </c>
      <c r="V34" s="338">
        <v>22767639</v>
      </c>
      <c r="W34" t="s">
        <v>567</v>
      </c>
      <c r="X34">
        <v>22271729</v>
      </c>
    </row>
    <row r="35" spans="1:24">
      <c r="A35" s="334" t="s">
        <v>515</v>
      </c>
      <c r="B35" t="s">
        <v>834</v>
      </c>
      <c r="C35" t="s">
        <v>835</v>
      </c>
      <c r="E35" t="s">
        <v>836</v>
      </c>
      <c r="F35" t="s">
        <v>837</v>
      </c>
      <c r="G35" t="s">
        <v>791</v>
      </c>
      <c r="H35" t="s">
        <v>562</v>
      </c>
      <c r="I35" t="s">
        <v>790</v>
      </c>
      <c r="J35" t="s">
        <v>541</v>
      </c>
      <c r="K35" t="s">
        <v>541</v>
      </c>
      <c r="L35">
        <v>60101</v>
      </c>
      <c r="M35" t="s">
        <v>403</v>
      </c>
      <c r="N35" t="s">
        <v>791</v>
      </c>
      <c r="O35" t="s">
        <v>791</v>
      </c>
      <c r="P35" t="s">
        <v>791</v>
      </c>
      <c r="Q35" t="s">
        <v>791</v>
      </c>
      <c r="R35" t="s">
        <v>529</v>
      </c>
      <c r="S35">
        <v>26612248</v>
      </c>
      <c r="T35">
        <v>26612248</v>
      </c>
      <c r="U35" t="s">
        <v>838</v>
      </c>
      <c r="V35" s="338">
        <v>85040404</v>
      </c>
      <c r="W35" t="s">
        <v>825</v>
      </c>
      <c r="X35">
        <v>26611133</v>
      </c>
    </row>
    <row r="36" spans="1:24">
      <c r="A36" s="334" t="s">
        <v>515</v>
      </c>
      <c r="B36" t="s">
        <v>839</v>
      </c>
      <c r="C36" t="s">
        <v>840</v>
      </c>
      <c r="E36" t="s">
        <v>841</v>
      </c>
      <c r="F36" t="s">
        <v>842</v>
      </c>
      <c r="G36" t="s">
        <v>539</v>
      </c>
      <c r="H36" t="s">
        <v>524</v>
      </c>
      <c r="I36" t="s">
        <v>522</v>
      </c>
      <c r="J36" t="s">
        <v>602</v>
      </c>
      <c r="K36" t="s">
        <v>541</v>
      </c>
      <c r="L36">
        <v>11801</v>
      </c>
      <c r="M36" t="s">
        <v>103</v>
      </c>
      <c r="N36" t="s">
        <v>525</v>
      </c>
      <c r="O36" t="s">
        <v>603</v>
      </c>
      <c r="P36" t="s">
        <v>603</v>
      </c>
      <c r="Q36" t="s">
        <v>843</v>
      </c>
      <c r="R36" t="s">
        <v>529</v>
      </c>
      <c r="S36">
        <v>22725664</v>
      </c>
      <c r="T36">
        <v>22725410</v>
      </c>
      <c r="U36" t="s">
        <v>844</v>
      </c>
      <c r="V36" s="338">
        <v>40363580</v>
      </c>
      <c r="W36" t="s">
        <v>567</v>
      </c>
      <c r="X36">
        <v>22271729</v>
      </c>
    </row>
    <row r="37" spans="1:24">
      <c r="A37" s="334" t="s">
        <v>515</v>
      </c>
      <c r="B37" t="s">
        <v>845</v>
      </c>
      <c r="C37" s="340" t="s">
        <v>846</v>
      </c>
      <c r="E37" t="s">
        <v>847</v>
      </c>
      <c r="F37" t="s">
        <v>848</v>
      </c>
      <c r="G37" t="s">
        <v>520</v>
      </c>
      <c r="H37" t="s">
        <v>524</v>
      </c>
      <c r="I37" t="s">
        <v>522</v>
      </c>
      <c r="J37" t="s">
        <v>540</v>
      </c>
      <c r="K37" t="s">
        <v>524</v>
      </c>
      <c r="L37">
        <v>10203</v>
      </c>
      <c r="M37" t="s">
        <v>15</v>
      </c>
      <c r="N37" t="s">
        <v>525</v>
      </c>
      <c r="O37" t="s">
        <v>656</v>
      </c>
      <c r="P37" t="s">
        <v>645</v>
      </c>
      <c r="Q37" t="s">
        <v>849</v>
      </c>
      <c r="R37" t="s">
        <v>529</v>
      </c>
      <c r="S37">
        <v>22151016</v>
      </c>
      <c r="T37">
        <v>22151384</v>
      </c>
      <c r="U37" t="s">
        <v>850</v>
      </c>
      <c r="V37" s="338">
        <v>22151016</v>
      </c>
      <c r="W37" t="s">
        <v>659</v>
      </c>
      <c r="X37">
        <v>22284630</v>
      </c>
    </row>
    <row r="38" spans="1:24">
      <c r="A38" s="334" t="s">
        <v>515</v>
      </c>
      <c r="B38" t="s">
        <v>851</v>
      </c>
      <c r="C38" t="s">
        <v>852</v>
      </c>
      <c r="E38" t="s">
        <v>536</v>
      </c>
      <c r="F38" t="s">
        <v>535</v>
      </c>
      <c r="G38" t="s">
        <v>811</v>
      </c>
      <c r="H38" t="s">
        <v>521</v>
      </c>
      <c r="I38" t="s">
        <v>812</v>
      </c>
      <c r="J38" t="s">
        <v>541</v>
      </c>
      <c r="K38" t="s">
        <v>541</v>
      </c>
      <c r="L38">
        <v>50101</v>
      </c>
      <c r="M38" t="s">
        <v>342</v>
      </c>
      <c r="N38" t="s">
        <v>813</v>
      </c>
      <c r="O38" t="s">
        <v>811</v>
      </c>
      <c r="P38" t="s">
        <v>811</v>
      </c>
      <c r="Q38" t="s">
        <v>853</v>
      </c>
      <c r="R38" t="s">
        <v>529</v>
      </c>
      <c r="S38">
        <v>26660273</v>
      </c>
      <c r="T38">
        <v>26668780</v>
      </c>
      <c r="U38" t="s">
        <v>854</v>
      </c>
      <c r="V38" s="338">
        <v>26660273</v>
      </c>
      <c r="W38" t="s">
        <v>855</v>
      </c>
      <c r="X38">
        <v>25591100</v>
      </c>
    </row>
    <row r="39" spans="1:24">
      <c r="A39" s="334" t="s">
        <v>515</v>
      </c>
      <c r="B39" t="s">
        <v>856</v>
      </c>
      <c r="C39" t="s">
        <v>857</v>
      </c>
      <c r="E39" t="s">
        <v>858</v>
      </c>
      <c r="F39" t="s">
        <v>859</v>
      </c>
      <c r="G39" t="s">
        <v>860</v>
      </c>
      <c r="H39" t="s">
        <v>541</v>
      </c>
      <c r="I39" t="s">
        <v>812</v>
      </c>
      <c r="J39" t="s">
        <v>524</v>
      </c>
      <c r="K39" t="s">
        <v>541</v>
      </c>
      <c r="L39">
        <v>50301</v>
      </c>
      <c r="M39" t="s">
        <v>354</v>
      </c>
      <c r="N39" t="s">
        <v>813</v>
      </c>
      <c r="O39" t="s">
        <v>860</v>
      </c>
      <c r="P39" t="s">
        <v>860</v>
      </c>
      <c r="Q39" t="s">
        <v>861</v>
      </c>
      <c r="R39" t="s">
        <v>529</v>
      </c>
      <c r="S39">
        <v>26801704</v>
      </c>
      <c r="T39">
        <v>26801704</v>
      </c>
      <c r="U39" t="s">
        <v>862</v>
      </c>
      <c r="V39" s="338">
        <v>26801704</v>
      </c>
      <c r="W39" t="s">
        <v>863</v>
      </c>
      <c r="X39">
        <v>21004099</v>
      </c>
    </row>
    <row r="40" spans="1:24">
      <c r="A40" s="334" t="s">
        <v>515</v>
      </c>
      <c r="B40" t="s">
        <v>864</v>
      </c>
      <c r="C40" t="s">
        <v>865</v>
      </c>
      <c r="E40" t="s">
        <v>777</v>
      </c>
      <c r="F40" t="s">
        <v>776</v>
      </c>
      <c r="G40" t="s">
        <v>866</v>
      </c>
      <c r="H40" t="s">
        <v>541</v>
      </c>
      <c r="I40" t="s">
        <v>867</v>
      </c>
      <c r="J40" t="s">
        <v>541</v>
      </c>
      <c r="K40" t="s">
        <v>541</v>
      </c>
      <c r="L40">
        <v>70101</v>
      </c>
      <c r="M40" t="s">
        <v>464</v>
      </c>
      <c r="N40" t="s">
        <v>866</v>
      </c>
      <c r="O40" t="s">
        <v>866</v>
      </c>
      <c r="P40" t="s">
        <v>866</v>
      </c>
      <c r="Q40" t="s">
        <v>868</v>
      </c>
      <c r="R40" t="s">
        <v>529</v>
      </c>
      <c r="S40">
        <v>27953621</v>
      </c>
      <c r="T40" t="s">
        <v>869</v>
      </c>
      <c r="U40" t="s">
        <v>870</v>
      </c>
      <c r="V40" s="338" t="s">
        <v>869</v>
      </c>
      <c r="W40" t="s">
        <v>871</v>
      </c>
      <c r="X40">
        <v>22017169</v>
      </c>
    </row>
    <row r="41" spans="1:24">
      <c r="A41" s="334" t="s">
        <v>515</v>
      </c>
      <c r="B41" t="s">
        <v>872</v>
      </c>
      <c r="C41" t="s">
        <v>873</v>
      </c>
      <c r="E41" t="s">
        <v>590</v>
      </c>
      <c r="F41" t="s">
        <v>589</v>
      </c>
      <c r="G41" t="s">
        <v>673</v>
      </c>
      <c r="H41" t="s">
        <v>874</v>
      </c>
      <c r="I41" t="s">
        <v>672</v>
      </c>
      <c r="J41" t="s">
        <v>874</v>
      </c>
      <c r="K41" t="s">
        <v>524</v>
      </c>
      <c r="L41">
        <v>40703</v>
      </c>
      <c r="M41" t="s">
        <v>331</v>
      </c>
      <c r="N41" t="s">
        <v>673</v>
      </c>
      <c r="O41" t="s">
        <v>875</v>
      </c>
      <c r="P41" t="s">
        <v>876</v>
      </c>
      <c r="Q41" t="s">
        <v>877</v>
      </c>
      <c r="R41" t="s">
        <v>529</v>
      </c>
      <c r="S41">
        <v>22932567</v>
      </c>
      <c r="T41">
        <v>22932868</v>
      </c>
      <c r="U41" t="s">
        <v>878</v>
      </c>
      <c r="V41" s="338">
        <v>88460351</v>
      </c>
      <c r="W41" t="s">
        <v>879</v>
      </c>
      <c r="X41">
        <v>22654304</v>
      </c>
    </row>
    <row r="42" spans="1:24">
      <c r="A42" s="334" t="s">
        <v>515</v>
      </c>
      <c r="B42" t="s">
        <v>880</v>
      </c>
      <c r="C42" t="s">
        <v>881</v>
      </c>
      <c r="E42" t="s">
        <v>882</v>
      </c>
      <c r="F42" t="s">
        <v>883</v>
      </c>
      <c r="G42" t="s">
        <v>866</v>
      </c>
      <c r="H42" t="s">
        <v>541</v>
      </c>
      <c r="I42" t="s">
        <v>867</v>
      </c>
      <c r="J42" t="s">
        <v>541</v>
      </c>
      <c r="K42" t="s">
        <v>541</v>
      </c>
      <c r="L42">
        <v>70101</v>
      </c>
      <c r="M42" t="s">
        <v>464</v>
      </c>
      <c r="N42" t="s">
        <v>866</v>
      </c>
      <c r="O42" t="s">
        <v>866</v>
      </c>
      <c r="P42" t="s">
        <v>866</v>
      </c>
      <c r="Q42" t="s">
        <v>884</v>
      </c>
      <c r="R42" t="s">
        <v>529</v>
      </c>
      <c r="S42">
        <v>27980530</v>
      </c>
      <c r="T42">
        <v>27985290</v>
      </c>
      <c r="U42" t="s">
        <v>885</v>
      </c>
      <c r="V42" s="338">
        <v>27980530</v>
      </c>
      <c r="W42" t="s">
        <v>871</v>
      </c>
      <c r="X42">
        <v>27580179</v>
      </c>
    </row>
    <row r="43" spans="1:24">
      <c r="A43" s="334" t="s">
        <v>515</v>
      </c>
      <c r="B43" t="s">
        <v>883</v>
      </c>
      <c r="C43" t="s">
        <v>882</v>
      </c>
      <c r="E43" t="s">
        <v>886</v>
      </c>
      <c r="F43" t="s">
        <v>887</v>
      </c>
      <c r="G43" t="s">
        <v>539</v>
      </c>
      <c r="H43" t="s">
        <v>562</v>
      </c>
      <c r="I43" t="s">
        <v>522</v>
      </c>
      <c r="J43" t="s">
        <v>541</v>
      </c>
      <c r="K43" t="s">
        <v>632</v>
      </c>
      <c r="L43">
        <v>10110</v>
      </c>
      <c r="M43" t="s">
        <v>11</v>
      </c>
      <c r="N43" t="s">
        <v>525</v>
      </c>
      <c r="O43" t="s">
        <v>525</v>
      </c>
      <c r="P43" t="s">
        <v>633</v>
      </c>
      <c r="Q43" t="s">
        <v>634</v>
      </c>
      <c r="R43" t="s">
        <v>529</v>
      </c>
      <c r="S43">
        <v>22543651</v>
      </c>
      <c r="T43" t="s">
        <v>555</v>
      </c>
      <c r="U43" t="s">
        <v>888</v>
      </c>
      <c r="V43" s="338">
        <v>22543671</v>
      </c>
      <c r="W43" t="s">
        <v>638</v>
      </c>
      <c r="X43">
        <v>22521545</v>
      </c>
    </row>
    <row r="44" spans="1:24">
      <c r="A44" s="334" t="s">
        <v>515</v>
      </c>
      <c r="B44" t="s">
        <v>889</v>
      </c>
      <c r="C44" t="s">
        <v>890</v>
      </c>
      <c r="E44" t="s">
        <v>891</v>
      </c>
      <c r="F44" t="s">
        <v>892</v>
      </c>
      <c r="G44" t="s">
        <v>643</v>
      </c>
      <c r="H44" t="s">
        <v>540</v>
      </c>
      <c r="I44" t="s">
        <v>644</v>
      </c>
      <c r="J44" t="s">
        <v>541</v>
      </c>
      <c r="K44" t="s">
        <v>632</v>
      </c>
      <c r="L44">
        <v>20110</v>
      </c>
      <c r="M44" t="s">
        <v>134</v>
      </c>
      <c r="N44" t="s">
        <v>643</v>
      </c>
      <c r="O44" t="s">
        <v>643</v>
      </c>
      <c r="P44" t="s">
        <v>893</v>
      </c>
      <c r="Q44" t="s">
        <v>893</v>
      </c>
      <c r="R44" t="s">
        <v>529</v>
      </c>
      <c r="S44">
        <v>24408200</v>
      </c>
      <c r="T44">
        <v>24411669</v>
      </c>
      <c r="U44" t="s">
        <v>894</v>
      </c>
      <c r="V44" s="338" t="s">
        <v>555</v>
      </c>
      <c r="W44" t="s">
        <v>762</v>
      </c>
      <c r="X44">
        <v>24302389</v>
      </c>
    </row>
    <row r="45" spans="1:24">
      <c r="A45" s="334" t="s">
        <v>515</v>
      </c>
      <c r="B45" t="s">
        <v>895</v>
      </c>
      <c r="C45" t="s">
        <v>896</v>
      </c>
      <c r="E45" t="s">
        <v>897</v>
      </c>
      <c r="F45" t="s">
        <v>898</v>
      </c>
      <c r="G45" t="s">
        <v>899</v>
      </c>
      <c r="H45" t="s">
        <v>524</v>
      </c>
      <c r="I45" t="s">
        <v>644</v>
      </c>
      <c r="J45" t="s">
        <v>540</v>
      </c>
      <c r="K45" t="s">
        <v>523</v>
      </c>
      <c r="L45">
        <v>20209</v>
      </c>
      <c r="M45" t="s">
        <v>147</v>
      </c>
      <c r="N45" t="s">
        <v>643</v>
      </c>
      <c r="O45" t="s">
        <v>900</v>
      </c>
      <c r="P45" t="s">
        <v>901</v>
      </c>
      <c r="Q45" t="s">
        <v>902</v>
      </c>
      <c r="R45" t="s">
        <v>529</v>
      </c>
      <c r="S45">
        <v>24456454</v>
      </c>
      <c r="T45">
        <v>24456454</v>
      </c>
      <c r="U45" t="s">
        <v>903</v>
      </c>
      <c r="V45" s="338">
        <v>24455464</v>
      </c>
      <c r="W45" t="s">
        <v>904</v>
      </c>
      <c r="X45">
        <v>24560275</v>
      </c>
    </row>
    <row r="46" spans="1:24">
      <c r="A46" s="334" t="s">
        <v>515</v>
      </c>
      <c r="B46" t="s">
        <v>905</v>
      </c>
      <c r="C46" t="s">
        <v>906</v>
      </c>
      <c r="E46" t="s">
        <v>907</v>
      </c>
      <c r="F46" t="s">
        <v>908</v>
      </c>
      <c r="G46" t="s">
        <v>520</v>
      </c>
      <c r="H46" t="s">
        <v>521</v>
      </c>
      <c r="I46" t="s">
        <v>522</v>
      </c>
      <c r="J46" t="s">
        <v>523</v>
      </c>
      <c r="K46" t="s">
        <v>521</v>
      </c>
      <c r="L46">
        <v>10904</v>
      </c>
      <c r="M46" t="s">
        <v>65</v>
      </c>
      <c r="N46" t="s">
        <v>525</v>
      </c>
      <c r="O46" t="s">
        <v>526</v>
      </c>
      <c r="P46" t="s">
        <v>909</v>
      </c>
      <c r="Q46" t="s">
        <v>910</v>
      </c>
      <c r="R46" t="s">
        <v>529</v>
      </c>
      <c r="S46">
        <v>22826683</v>
      </c>
      <c r="T46">
        <v>22826683</v>
      </c>
      <c r="U46" t="s">
        <v>911</v>
      </c>
      <c r="V46" s="338">
        <v>83894869</v>
      </c>
      <c r="W46" t="s">
        <v>533</v>
      </c>
      <c r="X46">
        <v>22822636</v>
      </c>
    </row>
    <row r="47" spans="1:24">
      <c r="A47" s="334" t="s">
        <v>515</v>
      </c>
      <c r="B47" t="s">
        <v>912</v>
      </c>
      <c r="C47" t="s">
        <v>913</v>
      </c>
      <c r="E47" t="s">
        <v>914</v>
      </c>
      <c r="F47" t="s">
        <v>915</v>
      </c>
      <c r="G47" t="s">
        <v>671</v>
      </c>
      <c r="H47" t="s">
        <v>562</v>
      </c>
      <c r="I47" t="s">
        <v>522</v>
      </c>
      <c r="J47" t="s">
        <v>686</v>
      </c>
      <c r="K47" t="s">
        <v>541</v>
      </c>
      <c r="L47">
        <v>11401</v>
      </c>
      <c r="M47" t="s">
        <v>88</v>
      </c>
      <c r="N47" t="s">
        <v>525</v>
      </c>
      <c r="O47" t="s">
        <v>687</v>
      </c>
      <c r="P47" t="s">
        <v>688</v>
      </c>
      <c r="Q47" t="s">
        <v>916</v>
      </c>
      <c r="R47" t="s">
        <v>529</v>
      </c>
      <c r="S47">
        <v>22407511</v>
      </c>
      <c r="T47">
        <v>22369796</v>
      </c>
      <c r="U47" t="s">
        <v>917</v>
      </c>
      <c r="V47" s="338">
        <v>22407511</v>
      </c>
      <c r="W47" t="s">
        <v>680</v>
      </c>
      <c r="X47">
        <v>22352880</v>
      </c>
    </row>
    <row r="48" spans="1:24">
      <c r="A48" s="334" t="s">
        <v>515</v>
      </c>
      <c r="B48" t="s">
        <v>918</v>
      </c>
      <c r="C48" t="s">
        <v>919</v>
      </c>
      <c r="E48" t="s">
        <v>920</v>
      </c>
      <c r="F48" t="s">
        <v>921</v>
      </c>
      <c r="G48" t="s">
        <v>671</v>
      </c>
      <c r="H48" t="s">
        <v>562</v>
      </c>
      <c r="I48" t="s">
        <v>522</v>
      </c>
      <c r="J48" t="s">
        <v>686</v>
      </c>
      <c r="K48" t="s">
        <v>541</v>
      </c>
      <c r="L48">
        <v>11401</v>
      </c>
      <c r="M48" t="s">
        <v>88</v>
      </c>
      <c r="N48" t="s">
        <v>525</v>
      </c>
      <c r="O48" t="s">
        <v>687</v>
      </c>
      <c r="P48" t="s">
        <v>688</v>
      </c>
      <c r="Q48" t="s">
        <v>593</v>
      </c>
      <c r="R48" t="s">
        <v>529</v>
      </c>
      <c r="S48">
        <v>25079874</v>
      </c>
      <c r="T48">
        <v>25079812</v>
      </c>
      <c r="U48" t="s">
        <v>922</v>
      </c>
      <c r="V48" s="338">
        <v>83029221</v>
      </c>
      <c r="W48" t="s">
        <v>680</v>
      </c>
      <c r="X48">
        <v>22352880</v>
      </c>
    </row>
    <row r="49" spans="1:24">
      <c r="A49" s="334" t="s">
        <v>515</v>
      </c>
      <c r="B49" t="s">
        <v>923</v>
      </c>
      <c r="C49" t="s">
        <v>924</v>
      </c>
      <c r="E49" t="s">
        <v>925</v>
      </c>
      <c r="F49" t="s">
        <v>926</v>
      </c>
      <c r="G49" t="s">
        <v>671</v>
      </c>
      <c r="H49" t="s">
        <v>524</v>
      </c>
      <c r="I49" t="s">
        <v>522</v>
      </c>
      <c r="J49" t="s">
        <v>716</v>
      </c>
      <c r="K49" t="s">
        <v>541</v>
      </c>
      <c r="L49">
        <v>11501</v>
      </c>
      <c r="M49" t="s">
        <v>91</v>
      </c>
      <c r="N49" t="s">
        <v>525</v>
      </c>
      <c r="O49" t="s">
        <v>717</v>
      </c>
      <c r="P49" t="s">
        <v>718</v>
      </c>
      <c r="Q49" t="s">
        <v>927</v>
      </c>
      <c r="R49" t="s">
        <v>529</v>
      </c>
      <c r="S49">
        <v>22341424</v>
      </c>
      <c r="T49">
        <v>22340161</v>
      </c>
      <c r="U49" t="s">
        <v>928</v>
      </c>
      <c r="V49" s="338">
        <v>22341424</v>
      </c>
      <c r="W49" t="s">
        <v>704</v>
      </c>
      <c r="X49">
        <v>22340456</v>
      </c>
    </row>
    <row r="50" spans="1:24">
      <c r="A50" s="334" t="s">
        <v>515</v>
      </c>
      <c r="B50" t="s">
        <v>929</v>
      </c>
      <c r="C50" t="s">
        <v>930</v>
      </c>
      <c r="E50" t="s">
        <v>931</v>
      </c>
      <c r="F50" t="s">
        <v>932</v>
      </c>
      <c r="G50" t="s">
        <v>866</v>
      </c>
      <c r="H50" t="s">
        <v>541</v>
      </c>
      <c r="I50" t="s">
        <v>867</v>
      </c>
      <c r="J50" t="s">
        <v>541</v>
      </c>
      <c r="K50" t="s">
        <v>541</v>
      </c>
      <c r="L50">
        <v>70101</v>
      </c>
      <c r="M50" t="s">
        <v>464</v>
      </c>
      <c r="N50" t="s">
        <v>866</v>
      </c>
      <c r="O50" t="s">
        <v>866</v>
      </c>
      <c r="P50" t="s">
        <v>866</v>
      </c>
      <c r="Q50" t="s">
        <v>933</v>
      </c>
      <c r="R50" t="s">
        <v>529</v>
      </c>
      <c r="S50">
        <v>27984544</v>
      </c>
      <c r="T50">
        <v>27982622</v>
      </c>
      <c r="U50" t="s">
        <v>934</v>
      </c>
      <c r="V50" s="338">
        <v>27984544</v>
      </c>
      <c r="W50" t="s">
        <v>871</v>
      </c>
      <c r="X50">
        <v>22017169</v>
      </c>
    </row>
    <row r="51" spans="1:24">
      <c r="A51" s="334" t="s">
        <v>515</v>
      </c>
      <c r="B51" t="s">
        <v>935</v>
      </c>
      <c r="C51" t="s">
        <v>936</v>
      </c>
      <c r="E51" t="s">
        <v>937</v>
      </c>
      <c r="F51" t="s">
        <v>938</v>
      </c>
      <c r="G51" t="s">
        <v>939</v>
      </c>
      <c r="H51" t="s">
        <v>541</v>
      </c>
      <c r="I51" t="s">
        <v>867</v>
      </c>
      <c r="J51" t="s">
        <v>540</v>
      </c>
      <c r="K51" t="s">
        <v>541</v>
      </c>
      <c r="L51">
        <v>70201</v>
      </c>
      <c r="M51" t="s">
        <v>468</v>
      </c>
      <c r="N51" t="s">
        <v>866</v>
      </c>
      <c r="O51" t="s">
        <v>940</v>
      </c>
      <c r="P51" t="s">
        <v>939</v>
      </c>
      <c r="Q51" t="s">
        <v>941</v>
      </c>
      <c r="R51" t="s">
        <v>529</v>
      </c>
      <c r="S51">
        <v>27100475</v>
      </c>
      <c r="T51">
        <v>27105646</v>
      </c>
      <c r="U51" t="s">
        <v>942</v>
      </c>
      <c r="V51" s="338">
        <v>27100475</v>
      </c>
      <c r="W51" t="s">
        <v>943</v>
      </c>
      <c r="X51">
        <v>27111497</v>
      </c>
    </row>
    <row r="52" spans="1:24">
      <c r="A52" s="334" t="s">
        <v>515</v>
      </c>
      <c r="B52" t="s">
        <v>944</v>
      </c>
      <c r="C52" t="s">
        <v>945</v>
      </c>
      <c r="E52" t="s">
        <v>946</v>
      </c>
      <c r="F52" t="s">
        <v>947</v>
      </c>
      <c r="G52" t="s">
        <v>899</v>
      </c>
      <c r="H52" t="s">
        <v>768</v>
      </c>
      <c r="I52" t="s">
        <v>644</v>
      </c>
      <c r="J52" t="s">
        <v>874</v>
      </c>
      <c r="K52" t="s">
        <v>524</v>
      </c>
      <c r="L52">
        <v>20703</v>
      </c>
      <c r="M52" t="s">
        <v>182</v>
      </c>
      <c r="N52" t="s">
        <v>643</v>
      </c>
      <c r="O52" t="s">
        <v>948</v>
      </c>
      <c r="P52" t="s">
        <v>792</v>
      </c>
      <c r="Q52" t="s">
        <v>949</v>
      </c>
      <c r="R52" t="s">
        <v>529</v>
      </c>
      <c r="S52">
        <v>40015939</v>
      </c>
      <c r="T52">
        <v>85261019</v>
      </c>
      <c r="U52" t="s">
        <v>950</v>
      </c>
      <c r="V52" s="338">
        <v>40015939</v>
      </c>
      <c r="W52" t="s">
        <v>951</v>
      </c>
      <c r="X52">
        <v>24531403</v>
      </c>
    </row>
    <row r="53" spans="1:24">
      <c r="A53" s="334" t="s">
        <v>515</v>
      </c>
      <c r="B53" t="s">
        <v>938</v>
      </c>
      <c r="C53" t="s">
        <v>937</v>
      </c>
      <c r="E53" t="s">
        <v>930</v>
      </c>
      <c r="F53" t="s">
        <v>929</v>
      </c>
      <c r="G53" t="s">
        <v>520</v>
      </c>
      <c r="H53" t="s">
        <v>541</v>
      </c>
      <c r="I53" t="s">
        <v>522</v>
      </c>
      <c r="J53" t="s">
        <v>541</v>
      </c>
      <c r="K53" t="s">
        <v>573</v>
      </c>
      <c r="L53">
        <v>10108</v>
      </c>
      <c r="M53" t="s">
        <v>9</v>
      </c>
      <c r="N53" t="s">
        <v>525</v>
      </c>
      <c r="O53" t="s">
        <v>525</v>
      </c>
      <c r="P53" t="s">
        <v>574</v>
      </c>
      <c r="Q53" t="s">
        <v>585</v>
      </c>
      <c r="R53" t="s">
        <v>529</v>
      </c>
      <c r="S53">
        <v>22201324</v>
      </c>
      <c r="T53">
        <v>22201043</v>
      </c>
      <c r="U53" t="s">
        <v>952</v>
      </c>
      <c r="V53" s="338">
        <v>22201043</v>
      </c>
      <c r="W53" t="s">
        <v>579</v>
      </c>
      <c r="X53">
        <v>22901136</v>
      </c>
    </row>
    <row r="54" spans="1:24">
      <c r="A54" s="334" t="s">
        <v>515</v>
      </c>
      <c r="B54" t="s">
        <v>898</v>
      </c>
      <c r="C54" t="s">
        <v>897</v>
      </c>
      <c r="E54" t="s">
        <v>953</v>
      </c>
      <c r="F54" t="s">
        <v>954</v>
      </c>
      <c r="G54" t="s">
        <v>671</v>
      </c>
      <c r="H54" t="s">
        <v>524</v>
      </c>
      <c r="I54" t="s">
        <v>522</v>
      </c>
      <c r="J54" t="s">
        <v>716</v>
      </c>
      <c r="K54" t="s">
        <v>541</v>
      </c>
      <c r="L54">
        <v>11501</v>
      </c>
      <c r="M54" t="s">
        <v>91</v>
      </c>
      <c r="N54" t="s">
        <v>525</v>
      </c>
      <c r="O54" t="s">
        <v>717</v>
      </c>
      <c r="P54" t="s">
        <v>718</v>
      </c>
      <c r="Q54" t="s">
        <v>955</v>
      </c>
      <c r="R54" t="s">
        <v>529</v>
      </c>
      <c r="S54">
        <v>22342123</v>
      </c>
      <c r="T54">
        <v>22342123</v>
      </c>
      <c r="U54" t="s">
        <v>956</v>
      </c>
      <c r="V54" s="338">
        <v>22342123</v>
      </c>
      <c r="W54" t="s">
        <v>704</v>
      </c>
      <c r="X54">
        <v>22340456</v>
      </c>
    </row>
    <row r="55" spans="1:24">
      <c r="A55" s="334" t="s">
        <v>515</v>
      </c>
      <c r="B55" t="s">
        <v>957</v>
      </c>
      <c r="C55" t="s">
        <v>958</v>
      </c>
      <c r="E55" t="s">
        <v>959</v>
      </c>
      <c r="F55" t="s">
        <v>960</v>
      </c>
      <c r="G55" t="s">
        <v>671</v>
      </c>
      <c r="H55" t="s">
        <v>524</v>
      </c>
      <c r="I55" t="s">
        <v>696</v>
      </c>
      <c r="J55" t="s">
        <v>524</v>
      </c>
      <c r="K55" t="s">
        <v>524</v>
      </c>
      <c r="L55">
        <v>30303</v>
      </c>
      <c r="M55" t="s">
        <v>260</v>
      </c>
      <c r="N55" t="s">
        <v>697</v>
      </c>
      <c r="O55" t="s">
        <v>698</v>
      </c>
      <c r="P55" t="s">
        <v>961</v>
      </c>
      <c r="Q55" t="s">
        <v>961</v>
      </c>
      <c r="R55" t="s">
        <v>529</v>
      </c>
      <c r="S55">
        <v>22794444</v>
      </c>
      <c r="T55" t="s">
        <v>555</v>
      </c>
      <c r="U55" t="s">
        <v>962</v>
      </c>
      <c r="V55" s="338">
        <v>22794444</v>
      </c>
      <c r="W55" t="s">
        <v>704</v>
      </c>
      <c r="X55">
        <v>22340456</v>
      </c>
    </row>
    <row r="56" spans="1:24">
      <c r="A56" s="334" t="s">
        <v>515</v>
      </c>
      <c r="B56" t="s">
        <v>963</v>
      </c>
      <c r="C56" t="s">
        <v>964</v>
      </c>
      <c r="E56" t="s">
        <v>965</v>
      </c>
      <c r="F56" t="s">
        <v>966</v>
      </c>
      <c r="G56" t="s">
        <v>643</v>
      </c>
      <c r="H56" t="s">
        <v>523</v>
      </c>
      <c r="I56" t="s">
        <v>644</v>
      </c>
      <c r="J56" t="s">
        <v>523</v>
      </c>
      <c r="K56" t="s">
        <v>541</v>
      </c>
      <c r="L56">
        <v>20901</v>
      </c>
      <c r="M56" t="s">
        <v>192</v>
      </c>
      <c r="N56" t="s">
        <v>643</v>
      </c>
      <c r="O56" t="s">
        <v>967</v>
      </c>
      <c r="P56" t="s">
        <v>967</v>
      </c>
      <c r="Q56" t="s">
        <v>968</v>
      </c>
      <c r="R56" t="s">
        <v>529</v>
      </c>
      <c r="S56">
        <v>24289910</v>
      </c>
      <c r="T56">
        <v>24287436</v>
      </c>
      <c r="U56" t="s">
        <v>969</v>
      </c>
      <c r="V56" s="338">
        <v>24289910</v>
      </c>
      <c r="W56" t="s">
        <v>970</v>
      </c>
      <c r="X56">
        <v>24289926</v>
      </c>
    </row>
    <row r="57" spans="1:24">
      <c r="A57" s="334" t="s">
        <v>515</v>
      </c>
      <c r="B57" t="s">
        <v>715</v>
      </c>
      <c r="C57" t="s">
        <v>714</v>
      </c>
      <c r="E57" t="s">
        <v>971</v>
      </c>
      <c r="F57" t="s">
        <v>972</v>
      </c>
      <c r="G57" t="s">
        <v>539</v>
      </c>
      <c r="H57" t="s">
        <v>524</v>
      </c>
      <c r="I57" t="s">
        <v>522</v>
      </c>
      <c r="J57" t="s">
        <v>541</v>
      </c>
      <c r="K57" t="s">
        <v>973</v>
      </c>
      <c r="L57">
        <v>10111</v>
      </c>
      <c r="M57" t="s">
        <v>12</v>
      </c>
      <c r="N57" t="s">
        <v>525</v>
      </c>
      <c r="O57" t="s">
        <v>525</v>
      </c>
      <c r="P57" t="s">
        <v>974</v>
      </c>
      <c r="Q57" t="s">
        <v>975</v>
      </c>
      <c r="R57" t="s">
        <v>529</v>
      </c>
      <c r="S57">
        <v>22272141</v>
      </c>
      <c r="T57" t="s">
        <v>555</v>
      </c>
      <c r="U57" t="s">
        <v>976</v>
      </c>
      <c r="V57" s="338">
        <v>22272141</v>
      </c>
      <c r="W57" t="s">
        <v>567</v>
      </c>
      <c r="X57">
        <v>22271729</v>
      </c>
    </row>
    <row r="58" spans="1:24">
      <c r="A58" s="334" t="s">
        <v>515</v>
      </c>
      <c r="B58" t="s">
        <v>977</v>
      </c>
      <c r="C58" t="s">
        <v>978</v>
      </c>
      <c r="E58" t="s">
        <v>979</v>
      </c>
      <c r="F58" t="s">
        <v>980</v>
      </c>
      <c r="G58" t="s">
        <v>520</v>
      </c>
      <c r="H58" t="s">
        <v>524</v>
      </c>
      <c r="I58" t="s">
        <v>522</v>
      </c>
      <c r="J58" t="s">
        <v>540</v>
      </c>
      <c r="K58" t="s">
        <v>524</v>
      </c>
      <c r="L58">
        <v>10203</v>
      </c>
      <c r="M58" t="s">
        <v>15</v>
      </c>
      <c r="N58" t="s">
        <v>525</v>
      </c>
      <c r="O58" t="s">
        <v>656</v>
      </c>
      <c r="P58" t="s">
        <v>645</v>
      </c>
      <c r="Q58" t="s">
        <v>849</v>
      </c>
      <c r="R58" t="s">
        <v>529</v>
      </c>
      <c r="S58">
        <v>22152204</v>
      </c>
      <c r="T58" t="s">
        <v>555</v>
      </c>
      <c r="U58" t="s">
        <v>981</v>
      </c>
      <c r="V58" s="338">
        <v>22152204</v>
      </c>
      <c r="W58" t="s">
        <v>659</v>
      </c>
      <c r="X58">
        <v>22284630</v>
      </c>
    </row>
    <row r="59" spans="1:24">
      <c r="A59" s="334" t="s">
        <v>515</v>
      </c>
      <c r="B59" t="s">
        <v>972</v>
      </c>
      <c r="C59" t="s">
        <v>971</v>
      </c>
      <c r="E59" t="s">
        <v>982</v>
      </c>
      <c r="F59" t="s">
        <v>983</v>
      </c>
      <c r="G59" t="s">
        <v>671</v>
      </c>
      <c r="H59" t="s">
        <v>562</v>
      </c>
      <c r="I59" t="s">
        <v>522</v>
      </c>
      <c r="J59" t="s">
        <v>686</v>
      </c>
      <c r="K59" t="s">
        <v>541</v>
      </c>
      <c r="L59">
        <v>11401</v>
      </c>
      <c r="M59" t="s">
        <v>88</v>
      </c>
      <c r="N59" t="s">
        <v>525</v>
      </c>
      <c r="O59" t="s">
        <v>687</v>
      </c>
      <c r="P59" t="s">
        <v>688</v>
      </c>
      <c r="Q59" t="s">
        <v>984</v>
      </c>
      <c r="R59" t="s">
        <v>529</v>
      </c>
      <c r="S59">
        <v>22406034</v>
      </c>
      <c r="T59">
        <v>22413691</v>
      </c>
      <c r="U59" t="s">
        <v>985</v>
      </c>
      <c r="V59" s="338">
        <v>63113333</v>
      </c>
      <c r="W59" t="s">
        <v>680</v>
      </c>
      <c r="X59">
        <v>22352880</v>
      </c>
    </row>
    <row r="60" spans="1:24">
      <c r="A60" s="334" t="s">
        <v>515</v>
      </c>
      <c r="B60" t="s">
        <v>986</v>
      </c>
      <c r="C60" t="s">
        <v>987</v>
      </c>
      <c r="E60" t="s">
        <v>988</v>
      </c>
      <c r="F60" t="s">
        <v>989</v>
      </c>
      <c r="G60" t="s">
        <v>643</v>
      </c>
      <c r="H60" t="s">
        <v>562</v>
      </c>
      <c r="I60" t="s">
        <v>644</v>
      </c>
      <c r="J60" t="s">
        <v>541</v>
      </c>
      <c r="K60" t="s">
        <v>521</v>
      </c>
      <c r="L60">
        <v>20104</v>
      </c>
      <c r="M60" t="s">
        <v>128</v>
      </c>
      <c r="N60" t="s">
        <v>643</v>
      </c>
      <c r="O60" t="s">
        <v>643</v>
      </c>
      <c r="P60" t="s">
        <v>990</v>
      </c>
      <c r="Q60" t="s">
        <v>991</v>
      </c>
      <c r="R60" t="s">
        <v>529</v>
      </c>
      <c r="S60">
        <v>24428703</v>
      </c>
      <c r="T60" t="s">
        <v>555</v>
      </c>
      <c r="U60" t="s">
        <v>992</v>
      </c>
      <c r="V60" s="338">
        <v>24428703</v>
      </c>
      <c r="W60" t="s">
        <v>993</v>
      </c>
      <c r="X60">
        <v>24434942</v>
      </c>
    </row>
    <row r="61" spans="1:24">
      <c r="A61" s="334" t="s">
        <v>515</v>
      </c>
      <c r="B61" t="s">
        <v>994</v>
      </c>
      <c r="C61" t="s">
        <v>995</v>
      </c>
      <c r="E61" t="s">
        <v>996</v>
      </c>
      <c r="F61" t="s">
        <v>997</v>
      </c>
      <c r="G61" t="s">
        <v>893</v>
      </c>
      <c r="H61" t="s">
        <v>540</v>
      </c>
      <c r="I61" t="s">
        <v>522</v>
      </c>
      <c r="J61" t="s">
        <v>524</v>
      </c>
      <c r="K61" t="s">
        <v>540</v>
      </c>
      <c r="L61">
        <v>10302</v>
      </c>
      <c r="M61" t="s">
        <v>17</v>
      </c>
      <c r="N61" t="s">
        <v>525</v>
      </c>
      <c r="O61" t="s">
        <v>893</v>
      </c>
      <c r="P61" t="s">
        <v>675</v>
      </c>
      <c r="Q61" t="s">
        <v>675</v>
      </c>
      <c r="R61" t="s">
        <v>529</v>
      </c>
      <c r="S61">
        <v>40361290</v>
      </c>
      <c r="T61" t="s">
        <v>555</v>
      </c>
      <c r="U61" t="s">
        <v>998</v>
      </c>
      <c r="V61" s="338">
        <v>89823149</v>
      </c>
      <c r="W61" t="s">
        <v>999</v>
      </c>
      <c r="X61">
        <v>22700885</v>
      </c>
    </row>
    <row r="62" spans="1:24">
      <c r="A62" s="334" t="s">
        <v>515</v>
      </c>
      <c r="B62" t="s">
        <v>1000</v>
      </c>
      <c r="C62" t="s">
        <v>1001</v>
      </c>
      <c r="E62" t="s">
        <v>1002</v>
      </c>
      <c r="F62" t="s">
        <v>1003</v>
      </c>
      <c r="G62" t="s">
        <v>520</v>
      </c>
      <c r="H62" t="s">
        <v>521</v>
      </c>
      <c r="I62" t="s">
        <v>672</v>
      </c>
      <c r="J62" t="s">
        <v>874</v>
      </c>
      <c r="K62" t="s">
        <v>541</v>
      </c>
      <c r="L62">
        <v>40701</v>
      </c>
      <c r="M62" t="s">
        <v>329</v>
      </c>
      <c r="N62" t="s">
        <v>673</v>
      </c>
      <c r="O62" t="s">
        <v>875</v>
      </c>
      <c r="P62" t="s">
        <v>990</v>
      </c>
      <c r="Q62" t="s">
        <v>990</v>
      </c>
      <c r="R62" t="s">
        <v>529</v>
      </c>
      <c r="S62">
        <v>22985755</v>
      </c>
      <c r="T62">
        <v>22985754</v>
      </c>
      <c r="U62" t="s">
        <v>1004</v>
      </c>
      <c r="V62" s="338">
        <v>22985755</v>
      </c>
      <c r="W62" t="s">
        <v>533</v>
      </c>
      <c r="X62">
        <v>25821525</v>
      </c>
    </row>
    <row r="63" spans="1:24">
      <c r="A63" s="334" t="s">
        <v>515</v>
      </c>
      <c r="B63" t="s">
        <v>1005</v>
      </c>
      <c r="C63" t="s">
        <v>1006</v>
      </c>
      <c r="E63" t="s">
        <v>1007</v>
      </c>
      <c r="F63" t="s">
        <v>1008</v>
      </c>
      <c r="G63" t="s">
        <v>539</v>
      </c>
      <c r="H63" t="s">
        <v>524</v>
      </c>
      <c r="I63" t="s">
        <v>522</v>
      </c>
      <c r="J63" t="s">
        <v>602</v>
      </c>
      <c r="K63" t="s">
        <v>541</v>
      </c>
      <c r="L63">
        <v>11801</v>
      </c>
      <c r="M63" t="s">
        <v>103</v>
      </c>
      <c r="N63" t="s">
        <v>525</v>
      </c>
      <c r="O63" t="s">
        <v>603</v>
      </c>
      <c r="P63" t="s">
        <v>603</v>
      </c>
      <c r="Q63" t="s">
        <v>1009</v>
      </c>
      <c r="R63" t="s">
        <v>529</v>
      </c>
      <c r="S63">
        <v>22727097</v>
      </c>
      <c r="T63">
        <v>22726634</v>
      </c>
      <c r="U63" t="s">
        <v>1010</v>
      </c>
      <c r="V63" s="338">
        <v>22727097</v>
      </c>
      <c r="W63" t="s">
        <v>567</v>
      </c>
      <c r="X63">
        <v>22271729</v>
      </c>
    </row>
    <row r="64" spans="1:24">
      <c r="A64" s="334" t="s">
        <v>515</v>
      </c>
      <c r="B64" t="s">
        <v>1011</v>
      </c>
      <c r="C64" t="s">
        <v>1012</v>
      </c>
      <c r="E64" t="s">
        <v>1013</v>
      </c>
      <c r="F64" t="s">
        <v>1014</v>
      </c>
      <c r="G64" t="s">
        <v>671</v>
      </c>
      <c r="H64" t="s">
        <v>562</v>
      </c>
      <c r="I64" t="s">
        <v>522</v>
      </c>
      <c r="J64" t="s">
        <v>686</v>
      </c>
      <c r="K64" t="s">
        <v>541</v>
      </c>
      <c r="L64">
        <v>11401</v>
      </c>
      <c r="M64" t="s">
        <v>88</v>
      </c>
      <c r="N64" t="s">
        <v>525</v>
      </c>
      <c r="O64" t="s">
        <v>687</v>
      </c>
      <c r="P64" t="s">
        <v>688</v>
      </c>
      <c r="Q64" t="s">
        <v>645</v>
      </c>
      <c r="R64" t="s">
        <v>529</v>
      </c>
      <c r="S64">
        <v>22363886</v>
      </c>
      <c r="T64">
        <v>22977533</v>
      </c>
      <c r="U64" t="s">
        <v>1015</v>
      </c>
      <c r="V64" s="338">
        <v>22363886</v>
      </c>
      <c r="W64" t="s">
        <v>680</v>
      </c>
      <c r="X64">
        <v>22352880</v>
      </c>
    </row>
    <row r="65" spans="1:24">
      <c r="A65" s="334" t="s">
        <v>515</v>
      </c>
      <c r="B65" t="s">
        <v>624</v>
      </c>
      <c r="C65" t="s">
        <v>623</v>
      </c>
      <c r="E65" t="s">
        <v>1016</v>
      </c>
      <c r="F65" t="s">
        <v>1017</v>
      </c>
      <c r="G65" t="s">
        <v>1018</v>
      </c>
      <c r="H65" t="s">
        <v>541</v>
      </c>
      <c r="I65" t="s">
        <v>522</v>
      </c>
      <c r="J65" t="s">
        <v>1019</v>
      </c>
      <c r="K65" t="s">
        <v>541</v>
      </c>
      <c r="L65">
        <v>11901</v>
      </c>
      <c r="M65" t="s">
        <v>1020</v>
      </c>
      <c r="N65" t="s">
        <v>525</v>
      </c>
      <c r="O65" t="s">
        <v>1018</v>
      </c>
      <c r="P65" t="s">
        <v>1021</v>
      </c>
      <c r="Q65" t="s">
        <v>1022</v>
      </c>
      <c r="R65" t="s">
        <v>529</v>
      </c>
      <c r="S65">
        <v>27710212</v>
      </c>
      <c r="T65" t="s">
        <v>555</v>
      </c>
      <c r="U65" t="s">
        <v>1023</v>
      </c>
      <c r="V65" s="338">
        <v>83692721</v>
      </c>
      <c r="W65" t="s">
        <v>1024</v>
      </c>
      <c r="X65">
        <v>27718453</v>
      </c>
    </row>
    <row r="66" spans="1:24">
      <c r="A66" s="334" t="s">
        <v>515</v>
      </c>
      <c r="B66" t="s">
        <v>983</v>
      </c>
      <c r="C66" t="s">
        <v>982</v>
      </c>
      <c r="E66" t="s">
        <v>1006</v>
      </c>
      <c r="F66" t="s">
        <v>1005</v>
      </c>
      <c r="G66" t="s">
        <v>671</v>
      </c>
      <c r="H66" t="s">
        <v>768</v>
      </c>
      <c r="I66" t="s">
        <v>522</v>
      </c>
      <c r="J66" t="s">
        <v>973</v>
      </c>
      <c r="K66" t="s">
        <v>541</v>
      </c>
      <c r="L66">
        <v>11101</v>
      </c>
      <c r="M66" t="s">
        <v>73</v>
      </c>
      <c r="N66" t="s">
        <v>525</v>
      </c>
      <c r="O66" t="s">
        <v>1025</v>
      </c>
      <c r="P66" t="s">
        <v>769</v>
      </c>
      <c r="Q66" t="s">
        <v>941</v>
      </c>
      <c r="R66" t="s">
        <v>529</v>
      </c>
      <c r="S66">
        <v>22922049</v>
      </c>
      <c r="T66">
        <v>22299257</v>
      </c>
      <c r="U66" t="s">
        <v>1026</v>
      </c>
      <c r="V66" s="338">
        <v>22299257</v>
      </c>
      <c r="W66" t="s">
        <v>1027</v>
      </c>
      <c r="X66">
        <v>22942049</v>
      </c>
    </row>
    <row r="67" spans="1:24">
      <c r="A67" s="334" t="s">
        <v>515</v>
      </c>
      <c r="B67" t="s">
        <v>584</v>
      </c>
      <c r="C67" t="s">
        <v>583</v>
      </c>
      <c r="E67" t="s">
        <v>913</v>
      </c>
      <c r="F67" t="s">
        <v>912</v>
      </c>
      <c r="G67" t="s">
        <v>671</v>
      </c>
      <c r="H67" t="s">
        <v>524</v>
      </c>
      <c r="I67" t="s">
        <v>696</v>
      </c>
      <c r="J67" t="s">
        <v>524</v>
      </c>
      <c r="K67" t="s">
        <v>562</v>
      </c>
      <c r="L67">
        <v>30305</v>
      </c>
      <c r="M67" t="s">
        <v>262</v>
      </c>
      <c r="N67" t="s">
        <v>697</v>
      </c>
      <c r="O67" t="s">
        <v>698</v>
      </c>
      <c r="P67" t="s">
        <v>1028</v>
      </c>
      <c r="Q67" t="s">
        <v>1029</v>
      </c>
      <c r="R67" t="s">
        <v>529</v>
      </c>
      <c r="S67">
        <v>22792626</v>
      </c>
      <c r="T67">
        <v>22794821</v>
      </c>
      <c r="U67" t="s">
        <v>1030</v>
      </c>
      <c r="V67" s="338">
        <v>22792626</v>
      </c>
      <c r="W67" t="s">
        <v>704</v>
      </c>
      <c r="X67">
        <v>22340456</v>
      </c>
    </row>
    <row r="68" spans="1:24">
      <c r="A68" s="334" t="s">
        <v>515</v>
      </c>
      <c r="B68" t="s">
        <v>915</v>
      </c>
      <c r="C68" t="s">
        <v>914</v>
      </c>
      <c r="E68" t="s">
        <v>1031</v>
      </c>
      <c r="F68" t="s">
        <v>1032</v>
      </c>
      <c r="G68" t="s">
        <v>643</v>
      </c>
      <c r="H68" t="s">
        <v>521</v>
      </c>
      <c r="I68" t="s">
        <v>644</v>
      </c>
      <c r="J68" t="s">
        <v>541</v>
      </c>
      <c r="K68" t="s">
        <v>573</v>
      </c>
      <c r="L68">
        <v>20108</v>
      </c>
      <c r="M68" t="s">
        <v>132</v>
      </c>
      <c r="N68" t="s">
        <v>643</v>
      </c>
      <c r="O68" t="s">
        <v>643</v>
      </c>
      <c r="P68" t="s">
        <v>645</v>
      </c>
      <c r="Q68" t="s">
        <v>645</v>
      </c>
      <c r="R68" t="s">
        <v>529</v>
      </c>
      <c r="S68">
        <v>22390282</v>
      </c>
      <c r="T68">
        <v>22930440</v>
      </c>
      <c r="U68" t="s">
        <v>1033</v>
      </c>
      <c r="V68" s="338">
        <v>22390282</v>
      </c>
      <c r="W68" t="s">
        <v>784</v>
      </c>
      <c r="X68">
        <v>24433095</v>
      </c>
    </row>
    <row r="69" spans="1:24">
      <c r="A69" s="334" t="s">
        <v>515</v>
      </c>
      <c r="B69" t="s">
        <v>670</v>
      </c>
      <c r="C69" t="s">
        <v>669</v>
      </c>
      <c r="E69" t="s">
        <v>1034</v>
      </c>
      <c r="F69" t="s">
        <v>1035</v>
      </c>
      <c r="G69" t="s">
        <v>673</v>
      </c>
      <c r="H69" t="s">
        <v>768</v>
      </c>
      <c r="I69" t="s">
        <v>672</v>
      </c>
      <c r="J69" t="s">
        <v>768</v>
      </c>
      <c r="K69" t="s">
        <v>541</v>
      </c>
      <c r="L69">
        <v>40601</v>
      </c>
      <c r="M69" t="s">
        <v>325</v>
      </c>
      <c r="N69" t="s">
        <v>673</v>
      </c>
      <c r="O69" t="s">
        <v>769</v>
      </c>
      <c r="P69" t="s">
        <v>769</v>
      </c>
      <c r="Q69" t="s">
        <v>1036</v>
      </c>
      <c r="R69" t="s">
        <v>529</v>
      </c>
      <c r="S69">
        <v>22682683</v>
      </c>
      <c r="T69">
        <v>22682683</v>
      </c>
      <c r="U69" t="s">
        <v>1037</v>
      </c>
      <c r="V69" s="338">
        <v>22682683</v>
      </c>
      <c r="W69" t="s">
        <v>1038</v>
      </c>
      <c r="X69">
        <v>22618569</v>
      </c>
    </row>
    <row r="70" spans="1:24">
      <c r="A70" s="334" t="s">
        <v>515</v>
      </c>
      <c r="B70" t="s">
        <v>801</v>
      </c>
      <c r="C70" t="s">
        <v>800</v>
      </c>
      <c r="E70" t="s">
        <v>1039</v>
      </c>
      <c r="F70" t="s">
        <v>1040</v>
      </c>
      <c r="G70" t="s">
        <v>673</v>
      </c>
      <c r="H70" t="s">
        <v>768</v>
      </c>
      <c r="I70" t="s">
        <v>672</v>
      </c>
      <c r="J70" t="s">
        <v>523</v>
      </c>
      <c r="K70" t="s">
        <v>541</v>
      </c>
      <c r="L70">
        <v>40901</v>
      </c>
      <c r="M70" t="s">
        <v>335</v>
      </c>
      <c r="N70" t="s">
        <v>673</v>
      </c>
      <c r="O70" t="s">
        <v>1041</v>
      </c>
      <c r="P70" t="s">
        <v>1041</v>
      </c>
      <c r="Q70" t="s">
        <v>1042</v>
      </c>
      <c r="R70" t="s">
        <v>529</v>
      </c>
      <c r="S70">
        <v>22610717</v>
      </c>
      <c r="T70">
        <v>22635593</v>
      </c>
      <c r="U70" t="s">
        <v>1043</v>
      </c>
      <c r="V70" s="338">
        <v>22610717</v>
      </c>
      <c r="W70" t="s">
        <v>1038</v>
      </c>
      <c r="X70">
        <v>22618569</v>
      </c>
    </row>
    <row r="71" spans="1:24">
      <c r="A71" s="334" t="s">
        <v>515</v>
      </c>
      <c r="B71" t="s">
        <v>757</v>
      </c>
      <c r="C71" t="s">
        <v>756</v>
      </c>
      <c r="E71" t="s">
        <v>1044</v>
      </c>
      <c r="F71" t="s">
        <v>1045</v>
      </c>
      <c r="G71" t="s">
        <v>673</v>
      </c>
      <c r="H71" t="s">
        <v>540</v>
      </c>
      <c r="I71" t="s">
        <v>672</v>
      </c>
      <c r="J71" t="s">
        <v>541</v>
      </c>
      <c r="K71" t="s">
        <v>540</v>
      </c>
      <c r="L71">
        <v>40102</v>
      </c>
      <c r="M71" t="s">
        <v>295</v>
      </c>
      <c r="N71" t="s">
        <v>673</v>
      </c>
      <c r="O71" t="s">
        <v>673</v>
      </c>
      <c r="P71" t="s">
        <v>1046</v>
      </c>
      <c r="Q71" t="s">
        <v>1047</v>
      </c>
      <c r="R71" t="s">
        <v>529</v>
      </c>
      <c r="S71">
        <v>22615368</v>
      </c>
      <c r="T71">
        <v>22604227</v>
      </c>
      <c r="U71" t="s">
        <v>1048</v>
      </c>
      <c r="V71" s="338" t="s">
        <v>1049</v>
      </c>
      <c r="W71" t="s">
        <v>1050</v>
      </c>
      <c r="X71" t="s">
        <v>1051</v>
      </c>
    </row>
    <row r="72" spans="1:24">
      <c r="A72" s="334" t="s">
        <v>515</v>
      </c>
      <c r="B72" t="s">
        <v>733</v>
      </c>
      <c r="C72" t="s">
        <v>732</v>
      </c>
      <c r="E72" t="s">
        <v>1052</v>
      </c>
      <c r="F72" t="s">
        <v>1053</v>
      </c>
      <c r="G72" t="s">
        <v>539</v>
      </c>
      <c r="H72" t="s">
        <v>541</v>
      </c>
      <c r="I72" t="s">
        <v>522</v>
      </c>
      <c r="J72" t="s">
        <v>541</v>
      </c>
      <c r="K72" t="s">
        <v>573</v>
      </c>
      <c r="L72">
        <v>10108</v>
      </c>
      <c r="M72" t="s">
        <v>9</v>
      </c>
      <c r="N72" t="s">
        <v>525</v>
      </c>
      <c r="O72" t="s">
        <v>525</v>
      </c>
      <c r="P72" t="s">
        <v>574</v>
      </c>
      <c r="Q72" t="s">
        <v>574</v>
      </c>
      <c r="R72" t="s">
        <v>529</v>
      </c>
      <c r="S72">
        <v>22960384</v>
      </c>
      <c r="T72">
        <v>22960373</v>
      </c>
      <c r="U72" t="s">
        <v>1054</v>
      </c>
      <c r="V72" s="338">
        <v>83910713</v>
      </c>
      <c r="W72" t="s">
        <v>1055</v>
      </c>
      <c r="X72" t="s">
        <v>1056</v>
      </c>
    </row>
    <row r="73" spans="1:24">
      <c r="A73" s="334" t="s">
        <v>515</v>
      </c>
      <c r="B73" t="s">
        <v>822</v>
      </c>
      <c r="C73" t="s">
        <v>821</v>
      </c>
      <c r="E73" t="s">
        <v>1057</v>
      </c>
      <c r="F73" t="s">
        <v>1058</v>
      </c>
      <c r="G73" t="s">
        <v>697</v>
      </c>
      <c r="H73" t="s">
        <v>541</v>
      </c>
      <c r="I73" t="s">
        <v>696</v>
      </c>
      <c r="J73" t="s">
        <v>541</v>
      </c>
      <c r="K73" t="s">
        <v>541</v>
      </c>
      <c r="L73">
        <v>30101</v>
      </c>
      <c r="M73" t="s">
        <v>241</v>
      </c>
      <c r="N73" t="s">
        <v>697</v>
      </c>
      <c r="O73" t="s">
        <v>697</v>
      </c>
      <c r="P73" t="s">
        <v>1059</v>
      </c>
      <c r="Q73" t="s">
        <v>1060</v>
      </c>
      <c r="R73" t="s">
        <v>529</v>
      </c>
      <c r="S73">
        <v>25527378</v>
      </c>
      <c r="T73">
        <v>25517626</v>
      </c>
      <c r="U73" t="s">
        <v>1061</v>
      </c>
      <c r="V73" s="338">
        <v>25527378</v>
      </c>
      <c r="W73" t="s">
        <v>1062</v>
      </c>
      <c r="X73">
        <v>25520752</v>
      </c>
    </row>
    <row r="74" spans="1:24">
      <c r="A74" s="334" t="s">
        <v>515</v>
      </c>
      <c r="B74" t="s">
        <v>926</v>
      </c>
      <c r="C74" t="s">
        <v>925</v>
      </c>
      <c r="E74" t="s">
        <v>559</v>
      </c>
      <c r="F74" t="s">
        <v>558</v>
      </c>
      <c r="G74" t="s">
        <v>866</v>
      </c>
      <c r="H74" t="s">
        <v>541</v>
      </c>
      <c r="I74" t="s">
        <v>867</v>
      </c>
      <c r="J74" t="s">
        <v>541</v>
      </c>
      <c r="K74" t="s">
        <v>541</v>
      </c>
      <c r="L74">
        <v>70101</v>
      </c>
      <c r="M74" t="s">
        <v>464</v>
      </c>
      <c r="N74" t="s">
        <v>866</v>
      </c>
      <c r="O74" t="s">
        <v>866</v>
      </c>
      <c r="P74" t="s">
        <v>866</v>
      </c>
      <c r="Q74" t="s">
        <v>1063</v>
      </c>
      <c r="R74" t="s">
        <v>529</v>
      </c>
      <c r="S74">
        <v>27984544</v>
      </c>
      <c r="T74">
        <v>27982622</v>
      </c>
      <c r="U74" t="s">
        <v>1064</v>
      </c>
      <c r="V74" s="338">
        <v>27583786</v>
      </c>
      <c r="W74" t="s">
        <v>871</v>
      </c>
      <c r="X74">
        <v>22017169</v>
      </c>
    </row>
    <row r="75" spans="1:24">
      <c r="A75" s="334" t="s">
        <v>515</v>
      </c>
      <c r="B75" t="s">
        <v>741</v>
      </c>
      <c r="C75" t="s">
        <v>740</v>
      </c>
      <c r="E75" t="s">
        <v>1065</v>
      </c>
      <c r="F75" t="s">
        <v>1066</v>
      </c>
      <c r="G75" t="s">
        <v>1067</v>
      </c>
      <c r="H75" t="s">
        <v>540</v>
      </c>
      <c r="I75" t="s">
        <v>696</v>
      </c>
      <c r="J75" t="s">
        <v>562</v>
      </c>
      <c r="K75" t="s">
        <v>541</v>
      </c>
      <c r="L75">
        <v>30501</v>
      </c>
      <c r="M75" t="s">
        <v>270</v>
      </c>
      <c r="N75" t="s">
        <v>697</v>
      </c>
      <c r="O75" t="s">
        <v>1067</v>
      </c>
      <c r="P75" t="s">
        <v>1067</v>
      </c>
      <c r="Q75" t="s">
        <v>1068</v>
      </c>
      <c r="R75" t="s">
        <v>529</v>
      </c>
      <c r="S75">
        <v>25569962</v>
      </c>
      <c r="T75" t="s">
        <v>555</v>
      </c>
      <c r="U75" t="s">
        <v>1069</v>
      </c>
      <c r="V75" s="338">
        <v>25569962</v>
      </c>
      <c r="W75" t="s">
        <v>1070</v>
      </c>
      <c r="X75">
        <v>25567876</v>
      </c>
    </row>
    <row r="76" spans="1:24">
      <c r="A76" s="334" t="s">
        <v>515</v>
      </c>
      <c r="B76" t="s">
        <v>685</v>
      </c>
      <c r="C76" t="s">
        <v>684</v>
      </c>
      <c r="E76" t="s">
        <v>1071</v>
      </c>
      <c r="F76" t="s">
        <v>1072</v>
      </c>
      <c r="G76" t="s">
        <v>939</v>
      </c>
      <c r="H76" t="s">
        <v>541</v>
      </c>
      <c r="I76" t="s">
        <v>867</v>
      </c>
      <c r="J76" t="s">
        <v>540</v>
      </c>
      <c r="K76" t="s">
        <v>541</v>
      </c>
      <c r="L76">
        <v>70201</v>
      </c>
      <c r="M76" t="s">
        <v>468</v>
      </c>
      <c r="N76" t="s">
        <v>866</v>
      </c>
      <c r="O76" t="s">
        <v>940</v>
      </c>
      <c r="P76" t="s">
        <v>939</v>
      </c>
      <c r="Q76" t="s">
        <v>1073</v>
      </c>
      <c r="R76" t="s">
        <v>529</v>
      </c>
      <c r="S76">
        <v>27104827</v>
      </c>
      <c r="T76">
        <v>27103043</v>
      </c>
      <c r="U76" t="s">
        <v>1074</v>
      </c>
      <c r="V76" s="338">
        <v>89281049</v>
      </c>
      <c r="W76" t="s">
        <v>943</v>
      </c>
      <c r="X76">
        <v>27111497</v>
      </c>
    </row>
    <row r="77" spans="1:24">
      <c r="A77" s="334" t="s">
        <v>515</v>
      </c>
      <c r="B77" t="s">
        <v>708</v>
      </c>
      <c r="C77" t="s">
        <v>707</v>
      </c>
      <c r="E77" t="s">
        <v>1075</v>
      </c>
      <c r="F77" t="s">
        <v>1076</v>
      </c>
      <c r="G77" t="s">
        <v>643</v>
      </c>
      <c r="H77" t="s">
        <v>524</v>
      </c>
      <c r="I77" t="s">
        <v>644</v>
      </c>
      <c r="J77" t="s">
        <v>541</v>
      </c>
      <c r="K77" t="s">
        <v>540</v>
      </c>
      <c r="L77">
        <v>20102</v>
      </c>
      <c r="M77" t="s">
        <v>126</v>
      </c>
      <c r="N77" t="s">
        <v>643</v>
      </c>
      <c r="O77" t="s">
        <v>643</v>
      </c>
      <c r="P77" t="s">
        <v>525</v>
      </c>
      <c r="Q77" t="s">
        <v>1077</v>
      </c>
      <c r="R77" t="s">
        <v>529</v>
      </c>
      <c r="S77">
        <v>24416880</v>
      </c>
      <c r="T77" t="s">
        <v>555</v>
      </c>
      <c r="U77" t="s">
        <v>1078</v>
      </c>
      <c r="V77" s="338">
        <v>24416880</v>
      </c>
      <c r="W77" t="s">
        <v>774</v>
      </c>
      <c r="X77">
        <v>24303339</v>
      </c>
    </row>
    <row r="78" spans="1:24">
      <c r="A78" s="334" t="s">
        <v>515</v>
      </c>
      <c r="B78" t="s">
        <v>830</v>
      </c>
      <c r="C78" t="s">
        <v>829</v>
      </c>
      <c r="E78" t="s">
        <v>1079</v>
      </c>
      <c r="F78" t="s">
        <v>1080</v>
      </c>
      <c r="G78" t="s">
        <v>643</v>
      </c>
      <c r="H78" t="s">
        <v>541</v>
      </c>
      <c r="I78" t="s">
        <v>644</v>
      </c>
      <c r="J78" t="s">
        <v>541</v>
      </c>
      <c r="K78" t="s">
        <v>541</v>
      </c>
      <c r="L78">
        <v>20101</v>
      </c>
      <c r="M78" t="s">
        <v>125</v>
      </c>
      <c r="N78" t="s">
        <v>643</v>
      </c>
      <c r="O78" t="s">
        <v>643</v>
      </c>
      <c r="P78" t="s">
        <v>643</v>
      </c>
      <c r="Q78" t="s">
        <v>1081</v>
      </c>
      <c r="R78" t="s">
        <v>529</v>
      </c>
      <c r="S78">
        <v>24417541</v>
      </c>
      <c r="T78">
        <v>24423963</v>
      </c>
      <c r="U78" t="s">
        <v>1082</v>
      </c>
      <c r="V78" s="338">
        <v>24417541</v>
      </c>
      <c r="W78" t="s">
        <v>1083</v>
      </c>
      <c r="X78">
        <v>24433490</v>
      </c>
    </row>
    <row r="79" spans="1:24">
      <c r="A79" s="334" t="s">
        <v>515</v>
      </c>
      <c r="B79" t="s">
        <v>1084</v>
      </c>
      <c r="C79" t="s">
        <v>1085</v>
      </c>
      <c r="E79" t="s">
        <v>1086</v>
      </c>
      <c r="F79" t="s">
        <v>1087</v>
      </c>
      <c r="G79" t="s">
        <v>673</v>
      </c>
      <c r="H79" t="s">
        <v>562</v>
      </c>
      <c r="I79" t="s">
        <v>672</v>
      </c>
      <c r="J79" t="s">
        <v>524</v>
      </c>
      <c r="K79" t="s">
        <v>768</v>
      </c>
      <c r="L79">
        <v>40306</v>
      </c>
      <c r="M79" t="s">
        <v>311</v>
      </c>
      <c r="N79" t="s">
        <v>673</v>
      </c>
      <c r="O79" t="s">
        <v>674</v>
      </c>
      <c r="P79" t="s">
        <v>1088</v>
      </c>
      <c r="Q79" t="s">
        <v>1088</v>
      </c>
      <c r="R79" t="s">
        <v>529</v>
      </c>
      <c r="S79">
        <v>22440084</v>
      </c>
      <c r="T79" t="s">
        <v>555</v>
      </c>
      <c r="U79" t="s">
        <v>1089</v>
      </c>
      <c r="V79" s="338">
        <v>89206333</v>
      </c>
      <c r="W79" t="s">
        <v>728</v>
      </c>
      <c r="X79">
        <v>25660341</v>
      </c>
    </row>
    <row r="80" spans="1:24">
      <c r="A80" s="334" t="s">
        <v>515</v>
      </c>
      <c r="B80" t="s">
        <v>1090</v>
      </c>
      <c r="C80" t="s">
        <v>1091</v>
      </c>
      <c r="E80" t="s">
        <v>936</v>
      </c>
      <c r="F80" t="s">
        <v>935</v>
      </c>
      <c r="G80" t="s">
        <v>520</v>
      </c>
      <c r="H80" t="s">
        <v>540</v>
      </c>
      <c r="I80" t="s">
        <v>522</v>
      </c>
      <c r="J80" t="s">
        <v>541</v>
      </c>
      <c r="K80" t="s">
        <v>523</v>
      </c>
      <c r="L80">
        <v>10109</v>
      </c>
      <c r="M80" t="s">
        <v>10</v>
      </c>
      <c r="N80" t="s">
        <v>525</v>
      </c>
      <c r="O80" t="s">
        <v>525</v>
      </c>
      <c r="P80" t="s">
        <v>614</v>
      </c>
      <c r="Q80" t="s">
        <v>625</v>
      </c>
      <c r="R80" t="s">
        <v>529</v>
      </c>
      <c r="S80">
        <v>22901174</v>
      </c>
      <c r="T80">
        <v>22327835</v>
      </c>
      <c r="U80" t="s">
        <v>1092</v>
      </c>
      <c r="V80" s="338">
        <v>22901174</v>
      </c>
      <c r="W80" t="s">
        <v>619</v>
      </c>
      <c r="X80">
        <v>22914901</v>
      </c>
    </row>
    <row r="81" spans="1:24">
      <c r="A81" s="334" t="s">
        <v>515</v>
      </c>
      <c r="B81" t="s">
        <v>1093</v>
      </c>
      <c r="C81" t="s">
        <v>1094</v>
      </c>
      <c r="E81" t="s">
        <v>731</v>
      </c>
      <c r="F81" t="s">
        <v>730</v>
      </c>
      <c r="G81" t="s">
        <v>671</v>
      </c>
      <c r="H81" t="s">
        <v>541</v>
      </c>
      <c r="I81" t="s">
        <v>522</v>
      </c>
      <c r="J81" t="s">
        <v>573</v>
      </c>
      <c r="K81" t="s">
        <v>541</v>
      </c>
      <c r="L81">
        <v>10801</v>
      </c>
      <c r="M81" t="s">
        <v>55</v>
      </c>
      <c r="N81" t="s">
        <v>525</v>
      </c>
      <c r="O81" t="s">
        <v>1095</v>
      </c>
      <c r="P81" t="s">
        <v>1096</v>
      </c>
      <c r="Q81" t="s">
        <v>1097</v>
      </c>
      <c r="R81" t="s">
        <v>529</v>
      </c>
      <c r="S81">
        <v>70361480</v>
      </c>
      <c r="T81" t="s">
        <v>555</v>
      </c>
      <c r="U81" t="s">
        <v>1098</v>
      </c>
      <c r="V81" s="338">
        <v>88395245</v>
      </c>
      <c r="W81" t="s">
        <v>1099</v>
      </c>
      <c r="X81">
        <v>22254561</v>
      </c>
    </row>
    <row r="82" spans="1:24">
      <c r="A82" s="334" t="s">
        <v>515</v>
      </c>
      <c r="B82" t="s">
        <v>989</v>
      </c>
      <c r="C82" t="s">
        <v>988</v>
      </c>
      <c r="E82" t="s">
        <v>765</v>
      </c>
      <c r="F82" t="s">
        <v>764</v>
      </c>
      <c r="G82" t="s">
        <v>671</v>
      </c>
      <c r="H82" t="s">
        <v>524</v>
      </c>
      <c r="I82" t="s">
        <v>522</v>
      </c>
      <c r="J82" t="s">
        <v>716</v>
      </c>
      <c r="K82" t="s">
        <v>540</v>
      </c>
      <c r="L82">
        <v>11502</v>
      </c>
      <c r="M82" t="s">
        <v>92</v>
      </c>
      <c r="N82" t="s">
        <v>525</v>
      </c>
      <c r="O82" t="s">
        <v>717</v>
      </c>
      <c r="P82" t="s">
        <v>734</v>
      </c>
      <c r="Q82" t="s">
        <v>1100</v>
      </c>
      <c r="R82" t="s">
        <v>529</v>
      </c>
      <c r="S82">
        <v>22245080</v>
      </c>
      <c r="T82">
        <v>22346329</v>
      </c>
      <c r="U82" t="s">
        <v>1101</v>
      </c>
      <c r="V82" s="338">
        <v>71665390</v>
      </c>
      <c r="W82" t="s">
        <v>704</v>
      </c>
      <c r="X82">
        <v>22340456</v>
      </c>
    </row>
    <row r="83" spans="1:24">
      <c r="A83" s="334" t="s">
        <v>515</v>
      </c>
      <c r="B83" t="s">
        <v>1102</v>
      </c>
      <c r="C83" t="s">
        <v>1103</v>
      </c>
      <c r="E83" t="s">
        <v>693</v>
      </c>
      <c r="F83" t="s">
        <v>692</v>
      </c>
      <c r="G83" t="s">
        <v>697</v>
      </c>
      <c r="H83" t="s">
        <v>541</v>
      </c>
      <c r="I83" t="s">
        <v>696</v>
      </c>
      <c r="J83" t="s">
        <v>541</v>
      </c>
      <c r="K83" t="s">
        <v>540</v>
      </c>
      <c r="L83">
        <v>30102</v>
      </c>
      <c r="M83" t="s">
        <v>242</v>
      </c>
      <c r="N83" t="s">
        <v>697</v>
      </c>
      <c r="O83" t="s">
        <v>697</v>
      </c>
      <c r="P83" t="s">
        <v>1104</v>
      </c>
      <c r="Q83" t="s">
        <v>1105</v>
      </c>
      <c r="R83" t="s">
        <v>529</v>
      </c>
      <c r="S83">
        <v>25944540</v>
      </c>
      <c r="T83">
        <v>25924540</v>
      </c>
      <c r="U83" t="s">
        <v>1106</v>
      </c>
      <c r="V83" s="338">
        <v>22523131</v>
      </c>
      <c r="W83" t="s">
        <v>1062</v>
      </c>
      <c r="X83">
        <v>22520752</v>
      </c>
    </row>
    <row r="84" spans="1:24">
      <c r="A84" s="334" t="s">
        <v>515</v>
      </c>
      <c r="B84" t="s">
        <v>1107</v>
      </c>
      <c r="C84" t="s">
        <v>1108</v>
      </c>
      <c r="E84" t="s">
        <v>1109</v>
      </c>
      <c r="F84" t="s">
        <v>1110</v>
      </c>
      <c r="G84" t="s">
        <v>643</v>
      </c>
      <c r="H84" t="s">
        <v>768</v>
      </c>
      <c r="I84" t="s">
        <v>644</v>
      </c>
      <c r="J84" t="s">
        <v>524</v>
      </c>
      <c r="K84" t="s">
        <v>541</v>
      </c>
      <c r="L84">
        <v>20301</v>
      </c>
      <c r="M84" t="s">
        <v>153</v>
      </c>
      <c r="N84" t="s">
        <v>643</v>
      </c>
      <c r="O84" t="s">
        <v>1111</v>
      </c>
      <c r="P84" t="s">
        <v>1111</v>
      </c>
      <c r="Q84" t="s">
        <v>884</v>
      </c>
      <c r="R84" t="s">
        <v>529</v>
      </c>
      <c r="S84">
        <v>24941533</v>
      </c>
      <c r="T84">
        <v>24946663</v>
      </c>
      <c r="U84" t="s">
        <v>1112</v>
      </c>
      <c r="V84" s="338">
        <v>24941533</v>
      </c>
      <c r="W84" t="s">
        <v>1113</v>
      </c>
      <c r="X84">
        <v>24448039</v>
      </c>
    </row>
    <row r="85" spans="1:24">
      <c r="A85" s="334" t="s">
        <v>515</v>
      </c>
      <c r="B85" t="s">
        <v>1114</v>
      </c>
      <c r="C85" t="s">
        <v>1115</v>
      </c>
      <c r="E85" t="s">
        <v>1116</v>
      </c>
      <c r="F85" t="s">
        <v>1117</v>
      </c>
      <c r="G85" t="s">
        <v>539</v>
      </c>
      <c r="H85" t="s">
        <v>524</v>
      </c>
      <c r="I85" t="s">
        <v>522</v>
      </c>
      <c r="J85" t="s">
        <v>602</v>
      </c>
      <c r="K85" t="s">
        <v>524</v>
      </c>
      <c r="L85">
        <v>11803</v>
      </c>
      <c r="M85" t="s">
        <v>105</v>
      </c>
      <c r="N85" t="s">
        <v>525</v>
      </c>
      <c r="O85" t="s">
        <v>603</v>
      </c>
      <c r="P85" t="s">
        <v>604</v>
      </c>
      <c r="Q85" t="s">
        <v>1118</v>
      </c>
      <c r="R85" t="s">
        <v>529</v>
      </c>
      <c r="S85">
        <v>22726564</v>
      </c>
      <c r="T85" t="s">
        <v>555</v>
      </c>
      <c r="U85" t="s">
        <v>1119</v>
      </c>
      <c r="V85" s="338">
        <v>22726564</v>
      </c>
      <c r="W85" t="s">
        <v>567</v>
      </c>
      <c r="X85">
        <v>22271729</v>
      </c>
    </row>
    <row r="86" spans="1:24">
      <c r="A86" s="334" t="s">
        <v>515</v>
      </c>
      <c r="B86" t="s">
        <v>1120</v>
      </c>
      <c r="C86" t="s">
        <v>1121</v>
      </c>
      <c r="E86" t="s">
        <v>1122</v>
      </c>
      <c r="F86" t="s">
        <v>1123</v>
      </c>
      <c r="G86" t="s">
        <v>539</v>
      </c>
      <c r="H86" t="s">
        <v>562</v>
      </c>
      <c r="I86" t="s">
        <v>522</v>
      </c>
      <c r="J86" t="s">
        <v>541</v>
      </c>
      <c r="K86" t="s">
        <v>632</v>
      </c>
      <c r="L86">
        <v>10110</v>
      </c>
      <c r="M86" t="s">
        <v>11</v>
      </c>
      <c r="N86" t="s">
        <v>525</v>
      </c>
      <c r="O86" t="s">
        <v>525</v>
      </c>
      <c r="P86" t="s">
        <v>633</v>
      </c>
      <c r="Q86" t="s">
        <v>1124</v>
      </c>
      <c r="R86" t="s">
        <v>529</v>
      </c>
      <c r="S86">
        <v>40019261</v>
      </c>
      <c r="T86">
        <v>22140674</v>
      </c>
      <c r="U86" t="s">
        <v>1125</v>
      </c>
      <c r="V86" s="338">
        <v>40019261</v>
      </c>
      <c r="W86" t="s">
        <v>638</v>
      </c>
      <c r="X86">
        <v>22544090</v>
      </c>
    </row>
    <row r="87" spans="1:24">
      <c r="A87" s="334" t="s">
        <v>515</v>
      </c>
      <c r="B87" t="s">
        <v>1126</v>
      </c>
      <c r="C87" t="s">
        <v>1127</v>
      </c>
      <c r="E87" t="s">
        <v>906</v>
      </c>
      <c r="F87" t="s">
        <v>905</v>
      </c>
      <c r="G87" t="s">
        <v>673</v>
      </c>
      <c r="H87" t="s">
        <v>874</v>
      </c>
      <c r="I87" t="s">
        <v>672</v>
      </c>
      <c r="J87" t="s">
        <v>874</v>
      </c>
      <c r="K87" t="s">
        <v>540</v>
      </c>
      <c r="L87">
        <v>40702</v>
      </c>
      <c r="M87" t="s">
        <v>330</v>
      </c>
      <c r="N87" t="s">
        <v>673</v>
      </c>
      <c r="O87" t="s">
        <v>875</v>
      </c>
      <c r="P87" t="s">
        <v>1128</v>
      </c>
      <c r="Q87" t="s">
        <v>1129</v>
      </c>
      <c r="R87" t="s">
        <v>529</v>
      </c>
      <c r="S87">
        <v>22396293</v>
      </c>
      <c r="T87">
        <v>22390457</v>
      </c>
      <c r="U87" t="s">
        <v>1130</v>
      </c>
      <c r="V87" s="338">
        <v>22396293</v>
      </c>
      <c r="W87" t="s">
        <v>879</v>
      </c>
      <c r="X87">
        <v>22654304</v>
      </c>
    </row>
    <row r="88" spans="1:24">
      <c r="A88" s="334" t="s">
        <v>515</v>
      </c>
      <c r="B88" t="s">
        <v>1131</v>
      </c>
      <c r="C88" t="s">
        <v>1132</v>
      </c>
      <c r="E88" t="s">
        <v>1108</v>
      </c>
      <c r="F88" t="s">
        <v>1107</v>
      </c>
      <c r="G88" t="s">
        <v>671</v>
      </c>
      <c r="H88" t="s">
        <v>524</v>
      </c>
      <c r="I88" t="s">
        <v>696</v>
      </c>
      <c r="J88" t="s">
        <v>524</v>
      </c>
      <c r="K88" t="s">
        <v>562</v>
      </c>
      <c r="L88">
        <v>30305</v>
      </c>
      <c r="M88" t="s">
        <v>262</v>
      </c>
      <c r="N88" t="s">
        <v>697</v>
      </c>
      <c r="O88" t="s">
        <v>698</v>
      </c>
      <c r="P88" t="s">
        <v>1028</v>
      </c>
      <c r="Q88" t="s">
        <v>1029</v>
      </c>
      <c r="R88" t="s">
        <v>529</v>
      </c>
      <c r="S88">
        <v>22782537</v>
      </c>
      <c r="T88">
        <v>22782536</v>
      </c>
      <c r="U88" t="s">
        <v>1133</v>
      </c>
      <c r="V88" s="338">
        <v>22782537</v>
      </c>
      <c r="W88" t="s">
        <v>704</v>
      </c>
      <c r="X88">
        <v>22340456</v>
      </c>
    </row>
    <row r="89" spans="1:24">
      <c r="A89" s="334" t="s">
        <v>515</v>
      </c>
      <c r="B89" t="s">
        <v>1134</v>
      </c>
      <c r="C89" t="s">
        <v>1135</v>
      </c>
      <c r="E89" t="s">
        <v>640</v>
      </c>
      <c r="F89" t="s">
        <v>639</v>
      </c>
      <c r="G89" t="s">
        <v>866</v>
      </c>
      <c r="H89" t="s">
        <v>562</v>
      </c>
      <c r="I89" t="s">
        <v>867</v>
      </c>
      <c r="J89" t="s">
        <v>524</v>
      </c>
      <c r="K89" t="s">
        <v>541</v>
      </c>
      <c r="L89">
        <v>70301</v>
      </c>
      <c r="M89" t="s">
        <v>475</v>
      </c>
      <c r="N89" t="s">
        <v>866</v>
      </c>
      <c r="O89" t="s">
        <v>1136</v>
      </c>
      <c r="P89" t="s">
        <v>1136</v>
      </c>
      <c r="Q89" t="s">
        <v>1137</v>
      </c>
      <c r="R89" t="s">
        <v>529</v>
      </c>
      <c r="S89">
        <v>27682847</v>
      </c>
      <c r="T89" t="s">
        <v>555</v>
      </c>
      <c r="U89" t="s">
        <v>1138</v>
      </c>
      <c r="V89" s="338">
        <v>87024729</v>
      </c>
      <c r="W89" t="s">
        <v>1139</v>
      </c>
      <c r="X89">
        <v>27687141</v>
      </c>
    </row>
    <row r="90" spans="1:24">
      <c r="A90" s="334" t="s">
        <v>515</v>
      </c>
      <c r="B90" t="s">
        <v>1140</v>
      </c>
      <c r="C90" t="s">
        <v>1141</v>
      </c>
      <c r="E90" t="s">
        <v>1142</v>
      </c>
      <c r="F90" t="s">
        <v>1143</v>
      </c>
      <c r="G90" t="s">
        <v>791</v>
      </c>
      <c r="H90" t="s">
        <v>874</v>
      </c>
      <c r="I90" t="s">
        <v>790</v>
      </c>
      <c r="J90" t="s">
        <v>540</v>
      </c>
      <c r="K90" t="s">
        <v>524</v>
      </c>
      <c r="L90">
        <v>60203</v>
      </c>
      <c r="M90" t="s">
        <v>420</v>
      </c>
      <c r="N90" t="s">
        <v>791</v>
      </c>
      <c r="O90" t="s">
        <v>1144</v>
      </c>
      <c r="P90" t="s">
        <v>1145</v>
      </c>
      <c r="Q90" t="s">
        <v>1146</v>
      </c>
      <c r="R90" t="s">
        <v>529</v>
      </c>
      <c r="S90">
        <v>26367771</v>
      </c>
      <c r="T90">
        <v>26352379</v>
      </c>
      <c r="U90" t="s">
        <v>1147</v>
      </c>
      <c r="V90" s="338">
        <v>26352379</v>
      </c>
      <c r="W90" t="s">
        <v>1148</v>
      </c>
      <c r="X90">
        <v>26350583</v>
      </c>
    </row>
    <row r="91" spans="1:24">
      <c r="A91" s="334" t="s">
        <v>515</v>
      </c>
      <c r="B91" t="s">
        <v>1149</v>
      </c>
      <c r="C91" t="s">
        <v>1150</v>
      </c>
      <c r="E91" t="s">
        <v>964</v>
      </c>
      <c r="F91" t="s">
        <v>963</v>
      </c>
      <c r="G91" t="s">
        <v>673</v>
      </c>
      <c r="H91" t="s">
        <v>562</v>
      </c>
      <c r="I91" t="s">
        <v>672</v>
      </c>
      <c r="J91" t="s">
        <v>524</v>
      </c>
      <c r="K91" t="s">
        <v>540</v>
      </c>
      <c r="L91">
        <v>40302</v>
      </c>
      <c r="M91" t="s">
        <v>307</v>
      </c>
      <c r="N91" t="s">
        <v>673</v>
      </c>
      <c r="O91" t="s">
        <v>674</v>
      </c>
      <c r="P91" t="s">
        <v>688</v>
      </c>
      <c r="Q91" t="s">
        <v>1151</v>
      </c>
      <c r="R91" t="s">
        <v>529</v>
      </c>
      <c r="S91">
        <v>22442900</v>
      </c>
      <c r="T91">
        <v>22448686</v>
      </c>
      <c r="U91" t="s">
        <v>1152</v>
      </c>
      <c r="V91" s="338">
        <v>22442900</v>
      </c>
      <c r="W91" t="s">
        <v>728</v>
      </c>
      <c r="X91">
        <v>25660341</v>
      </c>
    </row>
    <row r="92" spans="1:24">
      <c r="A92" s="334" t="s">
        <v>515</v>
      </c>
      <c r="B92" t="s">
        <v>1153</v>
      </c>
      <c r="C92" t="s">
        <v>1154</v>
      </c>
      <c r="E92" t="s">
        <v>799</v>
      </c>
      <c r="F92" s="339" t="s">
        <v>798</v>
      </c>
      <c r="G92" t="s">
        <v>1155</v>
      </c>
      <c r="H92" t="s">
        <v>541</v>
      </c>
      <c r="I92" t="s">
        <v>812</v>
      </c>
      <c r="J92" t="s">
        <v>540</v>
      </c>
      <c r="K92" t="s">
        <v>541</v>
      </c>
      <c r="L92">
        <v>50201</v>
      </c>
      <c r="M92" t="s">
        <v>347</v>
      </c>
      <c r="N92" t="s">
        <v>813</v>
      </c>
      <c r="O92" t="s">
        <v>1155</v>
      </c>
      <c r="P92" t="s">
        <v>1155</v>
      </c>
      <c r="Q92" t="s">
        <v>1156</v>
      </c>
      <c r="R92" t="s">
        <v>1157</v>
      </c>
      <c r="S92">
        <v>26855221</v>
      </c>
      <c r="T92" t="s">
        <v>555</v>
      </c>
      <c r="U92" t="s">
        <v>1158</v>
      </c>
      <c r="V92" s="338">
        <v>26855221</v>
      </c>
      <c r="W92" t="s">
        <v>1159</v>
      </c>
      <c r="X92">
        <v>26857009</v>
      </c>
    </row>
    <row r="93" spans="1:24">
      <c r="A93" s="334" t="s">
        <v>515</v>
      </c>
      <c r="B93" t="s">
        <v>642</v>
      </c>
      <c r="C93" t="s">
        <v>641</v>
      </c>
      <c r="E93" t="s">
        <v>622</v>
      </c>
      <c r="F93" t="s">
        <v>621</v>
      </c>
      <c r="G93" t="s">
        <v>539</v>
      </c>
      <c r="H93" t="s">
        <v>524</v>
      </c>
      <c r="I93" t="s">
        <v>522</v>
      </c>
      <c r="J93" t="s">
        <v>541</v>
      </c>
      <c r="K93" t="s">
        <v>541</v>
      </c>
      <c r="L93">
        <v>10101</v>
      </c>
      <c r="M93" t="s">
        <v>2</v>
      </c>
      <c r="N93" t="s">
        <v>525</v>
      </c>
      <c r="O93" t="s">
        <v>525</v>
      </c>
      <c r="P93" t="s">
        <v>1160</v>
      </c>
      <c r="Q93" t="s">
        <v>1161</v>
      </c>
      <c r="R93" t="s">
        <v>529</v>
      </c>
      <c r="S93">
        <v>22722222</v>
      </c>
      <c r="T93">
        <v>40806181</v>
      </c>
      <c r="U93" t="s">
        <v>1162</v>
      </c>
      <c r="V93" s="338">
        <v>84820713</v>
      </c>
      <c r="W93" t="s">
        <v>567</v>
      </c>
      <c r="X93">
        <v>22271729</v>
      </c>
    </row>
    <row r="94" spans="1:24">
      <c r="A94" s="334" t="s">
        <v>515</v>
      </c>
      <c r="B94" t="s">
        <v>1163</v>
      </c>
      <c r="C94" t="s">
        <v>1164</v>
      </c>
      <c r="E94" t="s">
        <v>1165</v>
      </c>
      <c r="F94" t="s">
        <v>1166</v>
      </c>
      <c r="G94" t="s">
        <v>520</v>
      </c>
      <c r="H94" t="s">
        <v>524</v>
      </c>
      <c r="I94" t="s">
        <v>522</v>
      </c>
      <c r="J94" t="s">
        <v>540</v>
      </c>
      <c r="K94" t="s">
        <v>524</v>
      </c>
      <c r="L94">
        <v>10203</v>
      </c>
      <c r="M94" t="s">
        <v>15</v>
      </c>
      <c r="N94" t="s">
        <v>525</v>
      </c>
      <c r="O94" t="s">
        <v>656</v>
      </c>
      <c r="P94" t="s">
        <v>645</v>
      </c>
      <c r="Q94" t="s">
        <v>849</v>
      </c>
      <c r="R94" t="s">
        <v>529</v>
      </c>
      <c r="S94">
        <v>22151742</v>
      </c>
      <c r="T94" t="s">
        <v>555</v>
      </c>
      <c r="U94" t="s">
        <v>1167</v>
      </c>
      <c r="V94" s="338" t="s">
        <v>555</v>
      </c>
      <c r="W94" t="s">
        <v>659</v>
      </c>
      <c r="X94">
        <v>22284630</v>
      </c>
    </row>
    <row r="95" spans="1:24">
      <c r="A95" s="334" t="s">
        <v>515</v>
      </c>
      <c r="B95" t="s">
        <v>1014</v>
      </c>
      <c r="C95" t="s">
        <v>1013</v>
      </c>
      <c r="E95" t="s">
        <v>919</v>
      </c>
      <c r="F95" t="s">
        <v>918</v>
      </c>
      <c r="G95" t="s">
        <v>673</v>
      </c>
      <c r="H95" t="s">
        <v>521</v>
      </c>
      <c r="I95" t="s">
        <v>672</v>
      </c>
      <c r="J95" t="s">
        <v>541</v>
      </c>
      <c r="K95" t="s">
        <v>541</v>
      </c>
      <c r="L95">
        <v>40101</v>
      </c>
      <c r="M95" t="s">
        <v>294</v>
      </c>
      <c r="N95" t="s">
        <v>673</v>
      </c>
      <c r="O95" t="s">
        <v>673</v>
      </c>
      <c r="P95" t="s">
        <v>673</v>
      </c>
      <c r="Q95" t="s">
        <v>673</v>
      </c>
      <c r="R95" t="s">
        <v>529</v>
      </c>
      <c r="S95">
        <v>22624245</v>
      </c>
      <c r="T95">
        <v>22624245</v>
      </c>
      <c r="U95" t="s">
        <v>1168</v>
      </c>
      <c r="V95" s="338">
        <v>22624245</v>
      </c>
      <c r="W95" t="s">
        <v>1169</v>
      </c>
      <c r="X95">
        <v>22623025</v>
      </c>
    </row>
    <row r="96" spans="1:24">
      <c r="A96" s="334" t="s">
        <v>515</v>
      </c>
      <c r="B96" t="s">
        <v>1032</v>
      </c>
      <c r="C96" t="s">
        <v>1031</v>
      </c>
      <c r="E96" t="s">
        <v>1170</v>
      </c>
      <c r="F96" t="s">
        <v>1171</v>
      </c>
      <c r="G96" t="s">
        <v>643</v>
      </c>
      <c r="H96" t="s">
        <v>540</v>
      </c>
      <c r="I96" t="s">
        <v>644</v>
      </c>
      <c r="J96" t="s">
        <v>541</v>
      </c>
      <c r="K96" t="s">
        <v>632</v>
      </c>
      <c r="L96">
        <v>20110</v>
      </c>
      <c r="M96" t="s">
        <v>134</v>
      </c>
      <c r="N96" t="s">
        <v>643</v>
      </c>
      <c r="O96" t="s">
        <v>643</v>
      </c>
      <c r="P96" t="s">
        <v>893</v>
      </c>
      <c r="Q96" t="s">
        <v>893</v>
      </c>
      <c r="R96" t="s">
        <v>529</v>
      </c>
      <c r="S96">
        <v>24400185</v>
      </c>
      <c r="T96">
        <v>85640641</v>
      </c>
      <c r="U96" t="s">
        <v>1172</v>
      </c>
      <c r="V96" s="338">
        <v>88450100</v>
      </c>
      <c r="W96" t="s">
        <v>762</v>
      </c>
      <c r="X96">
        <v>24302389</v>
      </c>
    </row>
    <row r="97" spans="1:24">
      <c r="A97" s="334" t="s">
        <v>515</v>
      </c>
      <c r="B97" t="s">
        <v>1173</v>
      </c>
      <c r="C97" t="s">
        <v>1174</v>
      </c>
      <c r="E97" t="s">
        <v>1175</v>
      </c>
      <c r="F97" t="s">
        <v>1176</v>
      </c>
      <c r="G97" t="s">
        <v>1155</v>
      </c>
      <c r="H97" t="s">
        <v>541</v>
      </c>
      <c r="I97" t="s">
        <v>812</v>
      </c>
      <c r="J97" t="s">
        <v>540</v>
      </c>
      <c r="K97" t="s">
        <v>541</v>
      </c>
      <c r="L97">
        <v>50201</v>
      </c>
      <c r="M97" t="s">
        <v>347</v>
      </c>
      <c r="N97" t="s">
        <v>813</v>
      </c>
      <c r="O97" t="s">
        <v>1155</v>
      </c>
      <c r="P97" t="s">
        <v>1155</v>
      </c>
      <c r="Q97" t="s">
        <v>1161</v>
      </c>
      <c r="R97" t="s">
        <v>529</v>
      </c>
      <c r="S97">
        <v>26866561</v>
      </c>
      <c r="T97" t="s">
        <v>555</v>
      </c>
      <c r="U97" t="s">
        <v>1177</v>
      </c>
      <c r="V97" s="338">
        <v>26866561</v>
      </c>
      <c r="W97" t="s">
        <v>1159</v>
      </c>
      <c r="X97">
        <v>26867009</v>
      </c>
    </row>
    <row r="98" spans="1:24">
      <c r="A98" s="334" t="s">
        <v>515</v>
      </c>
      <c r="B98" t="s">
        <v>1178</v>
      </c>
      <c r="C98" t="s">
        <v>1179</v>
      </c>
      <c r="E98" t="s">
        <v>683</v>
      </c>
      <c r="F98" t="s">
        <v>682</v>
      </c>
      <c r="G98" t="s">
        <v>1180</v>
      </c>
      <c r="H98" t="s">
        <v>562</v>
      </c>
      <c r="I98" t="s">
        <v>790</v>
      </c>
      <c r="J98" t="s">
        <v>973</v>
      </c>
      <c r="K98" t="s">
        <v>541</v>
      </c>
      <c r="L98">
        <v>61101</v>
      </c>
      <c r="M98" t="s">
        <v>459</v>
      </c>
      <c r="N98" t="s">
        <v>791</v>
      </c>
      <c r="O98" t="s">
        <v>1181</v>
      </c>
      <c r="P98" t="s">
        <v>1182</v>
      </c>
      <c r="Q98" t="s">
        <v>1183</v>
      </c>
      <c r="R98" t="s">
        <v>529</v>
      </c>
      <c r="S98">
        <v>26433836</v>
      </c>
      <c r="T98">
        <v>26436506</v>
      </c>
      <c r="U98" t="s">
        <v>1184</v>
      </c>
      <c r="V98" s="338">
        <v>88795571</v>
      </c>
      <c r="W98" t="s">
        <v>1185</v>
      </c>
      <c r="X98">
        <v>26377451</v>
      </c>
    </row>
    <row r="99" spans="1:24">
      <c r="A99" s="334" t="s">
        <v>515</v>
      </c>
      <c r="B99" t="s">
        <v>1017</v>
      </c>
      <c r="C99" t="s">
        <v>1016</v>
      </c>
      <c r="E99" t="s">
        <v>881</v>
      </c>
      <c r="F99" t="s">
        <v>880</v>
      </c>
      <c r="G99" t="s">
        <v>1186</v>
      </c>
      <c r="H99" t="s">
        <v>524</v>
      </c>
      <c r="I99" t="s">
        <v>644</v>
      </c>
      <c r="J99" t="s">
        <v>632</v>
      </c>
      <c r="K99" t="s">
        <v>541</v>
      </c>
      <c r="L99">
        <v>21001</v>
      </c>
      <c r="M99" t="s">
        <v>197</v>
      </c>
      <c r="N99" t="s">
        <v>643</v>
      </c>
      <c r="O99" t="s">
        <v>1186</v>
      </c>
      <c r="P99" t="s">
        <v>1187</v>
      </c>
      <c r="Q99" t="s">
        <v>990</v>
      </c>
      <c r="R99" t="s">
        <v>529</v>
      </c>
      <c r="S99" t="s">
        <v>1188</v>
      </c>
      <c r="T99" t="s">
        <v>555</v>
      </c>
      <c r="U99" t="s">
        <v>1189</v>
      </c>
      <c r="V99" s="338">
        <v>83470130</v>
      </c>
      <c r="W99" t="s">
        <v>1190</v>
      </c>
      <c r="X99">
        <v>24601238</v>
      </c>
    </row>
    <row r="100" spans="1:24">
      <c r="A100" s="334" t="s">
        <v>515</v>
      </c>
      <c r="B100" t="s">
        <v>1191</v>
      </c>
      <c r="C100" t="s">
        <v>1192</v>
      </c>
      <c r="E100" t="s">
        <v>1193</v>
      </c>
      <c r="F100" t="s">
        <v>1194</v>
      </c>
      <c r="G100" t="s">
        <v>539</v>
      </c>
      <c r="H100" t="s">
        <v>524</v>
      </c>
      <c r="I100" t="s">
        <v>522</v>
      </c>
      <c r="J100" t="s">
        <v>602</v>
      </c>
      <c r="K100" t="s">
        <v>541</v>
      </c>
      <c r="L100">
        <v>11801</v>
      </c>
      <c r="M100" t="s">
        <v>103</v>
      </c>
      <c r="N100" t="s">
        <v>525</v>
      </c>
      <c r="O100" t="s">
        <v>603</v>
      </c>
      <c r="P100" t="s">
        <v>603</v>
      </c>
      <c r="Q100" t="s">
        <v>603</v>
      </c>
      <c r="R100" t="s">
        <v>529</v>
      </c>
      <c r="S100">
        <v>22721524</v>
      </c>
      <c r="T100">
        <v>22723969</v>
      </c>
      <c r="U100" t="s">
        <v>1195</v>
      </c>
      <c r="V100" s="338">
        <v>87110265</v>
      </c>
      <c r="W100" t="s">
        <v>567</v>
      </c>
      <c r="X100">
        <v>22271729</v>
      </c>
    </row>
    <row r="101" spans="1:24">
      <c r="A101" s="334" t="s">
        <v>515</v>
      </c>
      <c r="B101" t="s">
        <v>1196</v>
      </c>
      <c r="C101" t="s">
        <v>1197</v>
      </c>
      <c r="E101" t="s">
        <v>1198</v>
      </c>
      <c r="F101" t="s">
        <v>1199</v>
      </c>
      <c r="G101" t="s">
        <v>643</v>
      </c>
      <c r="H101" t="s">
        <v>540</v>
      </c>
      <c r="I101" t="s">
        <v>644</v>
      </c>
      <c r="J101" t="s">
        <v>541</v>
      </c>
      <c r="K101" t="s">
        <v>632</v>
      </c>
      <c r="L101">
        <v>20110</v>
      </c>
      <c r="M101" t="s">
        <v>134</v>
      </c>
      <c r="N101" t="s">
        <v>643</v>
      </c>
      <c r="O101" t="s">
        <v>643</v>
      </c>
      <c r="P101" t="s">
        <v>893</v>
      </c>
      <c r="Q101" t="s">
        <v>1200</v>
      </c>
      <c r="R101" t="s">
        <v>529</v>
      </c>
      <c r="S101">
        <v>24435050</v>
      </c>
      <c r="T101">
        <v>24435050</v>
      </c>
      <c r="U101" t="s">
        <v>1201</v>
      </c>
      <c r="V101" s="338">
        <v>89241478</v>
      </c>
      <c r="W101" t="s">
        <v>762</v>
      </c>
      <c r="X101">
        <v>24302389</v>
      </c>
    </row>
    <row r="102" spans="1:24">
      <c r="A102" s="334" t="s">
        <v>515</v>
      </c>
      <c r="B102" t="s">
        <v>1080</v>
      </c>
      <c r="C102" t="s">
        <v>1079</v>
      </c>
      <c r="E102" t="s">
        <v>517</v>
      </c>
      <c r="F102" t="s">
        <v>516</v>
      </c>
      <c r="G102" t="s">
        <v>643</v>
      </c>
      <c r="H102" t="s">
        <v>562</v>
      </c>
      <c r="I102" t="s">
        <v>644</v>
      </c>
      <c r="J102" t="s">
        <v>541</v>
      </c>
      <c r="K102" t="s">
        <v>540</v>
      </c>
      <c r="L102">
        <v>20102</v>
      </c>
      <c r="M102" t="s">
        <v>126</v>
      </c>
      <c r="N102" t="s">
        <v>643</v>
      </c>
      <c r="O102" t="s">
        <v>643</v>
      </c>
      <c r="P102" t="s">
        <v>525</v>
      </c>
      <c r="Q102" t="s">
        <v>525</v>
      </c>
      <c r="R102" t="s">
        <v>529</v>
      </c>
      <c r="S102">
        <v>24333210</v>
      </c>
      <c r="T102">
        <v>24333225</v>
      </c>
      <c r="U102" t="s">
        <v>1202</v>
      </c>
      <c r="V102" s="338">
        <v>24333210</v>
      </c>
      <c r="W102" t="s">
        <v>993</v>
      </c>
      <c r="X102">
        <v>24434942</v>
      </c>
    </row>
    <row r="103" spans="1:24">
      <c r="A103" s="334" t="s">
        <v>515</v>
      </c>
      <c r="B103" t="s">
        <v>1203</v>
      </c>
      <c r="C103" t="s">
        <v>1204</v>
      </c>
      <c r="E103" t="s">
        <v>706</v>
      </c>
      <c r="F103" t="s">
        <v>705</v>
      </c>
      <c r="G103" t="s">
        <v>643</v>
      </c>
      <c r="H103" t="s">
        <v>768</v>
      </c>
      <c r="I103" t="s">
        <v>644</v>
      </c>
      <c r="J103" t="s">
        <v>524</v>
      </c>
      <c r="K103" t="s">
        <v>541</v>
      </c>
      <c r="L103">
        <v>20301</v>
      </c>
      <c r="M103" t="s">
        <v>153</v>
      </c>
      <c r="N103" t="s">
        <v>643</v>
      </c>
      <c r="O103" t="s">
        <v>1111</v>
      </c>
      <c r="P103" t="s">
        <v>1111</v>
      </c>
      <c r="Q103" t="s">
        <v>1111</v>
      </c>
      <c r="R103" t="s">
        <v>529</v>
      </c>
      <c r="S103">
        <v>24945665</v>
      </c>
      <c r="T103" t="s">
        <v>555</v>
      </c>
      <c r="U103" t="s">
        <v>1205</v>
      </c>
      <c r="V103" s="338">
        <v>24945665</v>
      </c>
      <c r="W103" t="s">
        <v>1113</v>
      </c>
      <c r="X103">
        <v>24448039</v>
      </c>
    </row>
    <row r="104" spans="1:24">
      <c r="A104" s="334" t="s">
        <v>515</v>
      </c>
      <c r="B104" t="s">
        <v>1206</v>
      </c>
      <c r="C104" t="s">
        <v>1207</v>
      </c>
      <c r="E104" t="s">
        <v>1094</v>
      </c>
      <c r="F104" t="s">
        <v>1093</v>
      </c>
      <c r="G104" t="s">
        <v>643</v>
      </c>
      <c r="H104" t="s">
        <v>573</v>
      </c>
      <c r="I104" t="s">
        <v>644</v>
      </c>
      <c r="J104" t="s">
        <v>562</v>
      </c>
      <c r="K104" t="s">
        <v>540</v>
      </c>
      <c r="L104">
        <v>20502</v>
      </c>
      <c r="M104" t="s">
        <v>165</v>
      </c>
      <c r="N104" t="s">
        <v>643</v>
      </c>
      <c r="O104" t="s">
        <v>1208</v>
      </c>
      <c r="P104" t="s">
        <v>1209</v>
      </c>
      <c r="Q104" t="s">
        <v>1210</v>
      </c>
      <c r="R104" t="s">
        <v>529</v>
      </c>
      <c r="S104">
        <v>24468558</v>
      </c>
      <c r="T104">
        <v>24468558</v>
      </c>
      <c r="U104" t="s">
        <v>1211</v>
      </c>
      <c r="V104" s="338">
        <v>24468558</v>
      </c>
      <c r="W104" t="s">
        <v>1212</v>
      </c>
      <c r="X104">
        <v>24465922</v>
      </c>
    </row>
    <row r="105" spans="1:24">
      <c r="A105" s="334" t="s">
        <v>515</v>
      </c>
      <c r="B105" t="s">
        <v>1213</v>
      </c>
      <c r="C105" t="s">
        <v>1214</v>
      </c>
      <c r="E105" t="s">
        <v>786</v>
      </c>
      <c r="F105" t="s">
        <v>785</v>
      </c>
      <c r="G105" t="s">
        <v>1215</v>
      </c>
      <c r="H105" t="s">
        <v>541</v>
      </c>
      <c r="I105" t="s">
        <v>812</v>
      </c>
      <c r="J105" t="s">
        <v>768</v>
      </c>
      <c r="K105" t="s">
        <v>541</v>
      </c>
      <c r="L105">
        <v>50601</v>
      </c>
      <c r="M105" t="s">
        <v>371</v>
      </c>
      <c r="N105" t="s">
        <v>813</v>
      </c>
      <c r="O105" t="s">
        <v>1215</v>
      </c>
      <c r="P105" t="s">
        <v>1215</v>
      </c>
      <c r="Q105" t="s">
        <v>1216</v>
      </c>
      <c r="R105" t="s">
        <v>529</v>
      </c>
      <c r="S105">
        <v>26690904</v>
      </c>
      <c r="T105" t="s">
        <v>555</v>
      </c>
      <c r="U105" t="s">
        <v>1217</v>
      </c>
      <c r="V105" s="338">
        <v>26690904</v>
      </c>
      <c r="W105" t="s">
        <v>1218</v>
      </c>
      <c r="X105">
        <v>26692611</v>
      </c>
    </row>
    <row r="106" spans="1:24">
      <c r="A106" s="334" t="s">
        <v>515</v>
      </c>
      <c r="B106" t="s">
        <v>859</v>
      </c>
      <c r="C106" t="s">
        <v>858</v>
      </c>
      <c r="E106" t="s">
        <v>1219</v>
      </c>
      <c r="F106" t="s">
        <v>1220</v>
      </c>
      <c r="G106" t="s">
        <v>673</v>
      </c>
      <c r="H106" t="s">
        <v>521</v>
      </c>
      <c r="I106" t="s">
        <v>672</v>
      </c>
      <c r="J106" t="s">
        <v>562</v>
      </c>
      <c r="K106" t="s">
        <v>521</v>
      </c>
      <c r="L106">
        <v>40504</v>
      </c>
      <c r="M106" t="s">
        <v>323</v>
      </c>
      <c r="N106" t="s">
        <v>673</v>
      </c>
      <c r="O106" t="s">
        <v>645</v>
      </c>
      <c r="P106" t="s">
        <v>1221</v>
      </c>
      <c r="Q106" t="s">
        <v>592</v>
      </c>
      <c r="R106" t="s">
        <v>529</v>
      </c>
      <c r="S106">
        <v>22378927</v>
      </c>
      <c r="T106">
        <v>22606137</v>
      </c>
      <c r="U106" t="s">
        <v>1222</v>
      </c>
      <c r="V106" s="338">
        <v>22378927</v>
      </c>
      <c r="W106" t="s">
        <v>1169</v>
      </c>
      <c r="X106">
        <v>22623025</v>
      </c>
    </row>
    <row r="107" spans="1:24">
      <c r="A107" s="334" t="s">
        <v>515</v>
      </c>
      <c r="B107" t="s">
        <v>1176</v>
      </c>
      <c r="C107" t="s">
        <v>1175</v>
      </c>
      <c r="E107" t="s">
        <v>1223</v>
      </c>
      <c r="F107" t="s">
        <v>1224</v>
      </c>
      <c r="G107" t="s">
        <v>539</v>
      </c>
      <c r="H107" t="s">
        <v>540</v>
      </c>
      <c r="I107" t="s">
        <v>522</v>
      </c>
      <c r="J107" t="s">
        <v>541</v>
      </c>
      <c r="K107" t="s">
        <v>541</v>
      </c>
      <c r="L107">
        <v>10101</v>
      </c>
      <c r="M107" t="s">
        <v>2</v>
      </c>
      <c r="N107" t="s">
        <v>525</v>
      </c>
      <c r="O107" t="s">
        <v>525</v>
      </c>
      <c r="P107" t="s">
        <v>1160</v>
      </c>
      <c r="Q107" t="s">
        <v>1225</v>
      </c>
      <c r="R107" t="s">
        <v>529</v>
      </c>
      <c r="S107">
        <v>22332789</v>
      </c>
      <c r="T107">
        <v>22226150</v>
      </c>
      <c r="U107" t="s">
        <v>1226</v>
      </c>
      <c r="V107" s="338">
        <v>22332789</v>
      </c>
      <c r="W107" t="s">
        <v>547</v>
      </c>
      <c r="X107">
        <v>22227080</v>
      </c>
    </row>
    <row r="108" spans="1:24">
      <c r="A108" s="334" t="s">
        <v>515</v>
      </c>
      <c r="B108" t="s">
        <v>1040</v>
      </c>
      <c r="C108" t="s">
        <v>1039</v>
      </c>
      <c r="E108" t="s">
        <v>1127</v>
      </c>
      <c r="F108" t="s">
        <v>1126</v>
      </c>
      <c r="G108" t="s">
        <v>866</v>
      </c>
      <c r="H108" t="s">
        <v>573</v>
      </c>
      <c r="I108" t="s">
        <v>867</v>
      </c>
      <c r="J108" t="s">
        <v>521</v>
      </c>
      <c r="K108" t="s">
        <v>524</v>
      </c>
      <c r="L108">
        <v>70403</v>
      </c>
      <c r="M108" t="s">
        <v>484</v>
      </c>
      <c r="N108" t="s">
        <v>866</v>
      </c>
      <c r="O108" t="s">
        <v>1227</v>
      </c>
      <c r="P108" t="s">
        <v>1228</v>
      </c>
      <c r="Q108" t="s">
        <v>1228</v>
      </c>
      <c r="R108" t="s">
        <v>529</v>
      </c>
      <c r="S108">
        <v>27550129</v>
      </c>
      <c r="T108">
        <v>27550075</v>
      </c>
      <c r="U108" t="s">
        <v>1229</v>
      </c>
      <c r="V108" s="338">
        <v>27550129</v>
      </c>
      <c r="W108" t="s">
        <v>1230</v>
      </c>
      <c r="X108">
        <v>27550289</v>
      </c>
    </row>
    <row r="109" spans="1:24">
      <c r="A109" s="334" t="s">
        <v>515</v>
      </c>
      <c r="B109" t="s">
        <v>1231</v>
      </c>
      <c r="C109" t="s">
        <v>1232</v>
      </c>
      <c r="E109" t="s">
        <v>1233</v>
      </c>
      <c r="F109" t="s">
        <v>1234</v>
      </c>
      <c r="G109" t="s">
        <v>1235</v>
      </c>
      <c r="H109" t="s">
        <v>523</v>
      </c>
      <c r="I109" t="s">
        <v>790</v>
      </c>
      <c r="J109" t="s">
        <v>632</v>
      </c>
      <c r="K109" t="s">
        <v>524</v>
      </c>
      <c r="L109">
        <v>61003</v>
      </c>
      <c r="M109" t="s">
        <v>457</v>
      </c>
      <c r="N109" t="s">
        <v>791</v>
      </c>
      <c r="O109" t="s">
        <v>1236</v>
      </c>
      <c r="P109" t="s">
        <v>1237</v>
      </c>
      <c r="Q109" t="s">
        <v>1238</v>
      </c>
      <c r="R109" t="s">
        <v>529</v>
      </c>
      <c r="S109">
        <v>89459126</v>
      </c>
      <c r="T109" t="s">
        <v>555</v>
      </c>
      <c r="U109" t="s">
        <v>1239</v>
      </c>
      <c r="V109" s="338">
        <v>89459126</v>
      </c>
      <c r="W109" t="s">
        <v>1240</v>
      </c>
      <c r="X109">
        <v>21010746</v>
      </c>
    </row>
    <row r="110" spans="1:24">
      <c r="A110" s="334" t="s">
        <v>515</v>
      </c>
      <c r="B110" t="s">
        <v>1110</v>
      </c>
      <c r="C110" t="s">
        <v>1109</v>
      </c>
      <c r="E110" t="s">
        <v>1241</v>
      </c>
      <c r="F110" t="s">
        <v>1242</v>
      </c>
      <c r="G110" t="s">
        <v>671</v>
      </c>
      <c r="H110" t="s">
        <v>521</v>
      </c>
      <c r="I110" t="s">
        <v>522</v>
      </c>
      <c r="J110" t="s">
        <v>1243</v>
      </c>
      <c r="K110" t="s">
        <v>541</v>
      </c>
      <c r="L110">
        <v>11301</v>
      </c>
      <c r="M110" t="s">
        <v>1244</v>
      </c>
      <c r="N110" t="s">
        <v>525</v>
      </c>
      <c r="O110" t="s">
        <v>1245</v>
      </c>
      <c r="P110" t="s">
        <v>961</v>
      </c>
      <c r="Q110" t="s">
        <v>1245</v>
      </c>
      <c r="R110" t="s">
        <v>529</v>
      </c>
      <c r="S110">
        <v>22367120</v>
      </c>
      <c r="T110">
        <v>22413193</v>
      </c>
      <c r="U110" t="s">
        <v>1246</v>
      </c>
      <c r="V110" s="338">
        <v>22367120</v>
      </c>
      <c r="W110" t="s">
        <v>1247</v>
      </c>
      <c r="X110">
        <v>22407361</v>
      </c>
    </row>
    <row r="111" spans="1:24">
      <c r="A111" s="334" t="s">
        <v>515</v>
      </c>
      <c r="B111" t="s">
        <v>1248</v>
      </c>
      <c r="C111" t="s">
        <v>1249</v>
      </c>
      <c r="E111" t="s">
        <v>1091</v>
      </c>
      <c r="F111" t="s">
        <v>1090</v>
      </c>
      <c r="G111" t="s">
        <v>671</v>
      </c>
      <c r="H111" t="s">
        <v>768</v>
      </c>
      <c r="I111" t="s">
        <v>522</v>
      </c>
      <c r="J111" t="s">
        <v>973</v>
      </c>
      <c r="K111" t="s">
        <v>541</v>
      </c>
      <c r="L111">
        <v>11101</v>
      </c>
      <c r="M111" t="s">
        <v>73</v>
      </c>
      <c r="N111" t="s">
        <v>525</v>
      </c>
      <c r="O111" t="s">
        <v>1025</v>
      </c>
      <c r="P111" t="s">
        <v>769</v>
      </c>
      <c r="Q111" t="s">
        <v>769</v>
      </c>
      <c r="R111" t="s">
        <v>529</v>
      </c>
      <c r="S111">
        <v>22294490</v>
      </c>
      <c r="T111">
        <v>89270902</v>
      </c>
      <c r="U111" t="s">
        <v>1250</v>
      </c>
      <c r="V111" s="338">
        <v>22294490</v>
      </c>
      <c r="W111" t="s">
        <v>1027</v>
      </c>
      <c r="X111">
        <v>21012292</v>
      </c>
    </row>
    <row r="112" spans="1:24">
      <c r="A112" s="334" t="s">
        <v>515</v>
      </c>
      <c r="B112" t="s">
        <v>1251</v>
      </c>
      <c r="C112" t="s">
        <v>1252</v>
      </c>
      <c r="E112" t="s">
        <v>1253</v>
      </c>
      <c r="F112" t="s">
        <v>1254</v>
      </c>
      <c r="G112" t="s">
        <v>1186</v>
      </c>
      <c r="H112" t="s">
        <v>524</v>
      </c>
      <c r="I112" t="s">
        <v>644</v>
      </c>
      <c r="J112" t="s">
        <v>632</v>
      </c>
      <c r="K112" t="s">
        <v>541</v>
      </c>
      <c r="L112">
        <v>21001</v>
      </c>
      <c r="M112" t="s">
        <v>197</v>
      </c>
      <c r="N112" t="s">
        <v>643</v>
      </c>
      <c r="O112" t="s">
        <v>1186</v>
      </c>
      <c r="P112" t="s">
        <v>1187</v>
      </c>
      <c r="Q112" t="s">
        <v>1255</v>
      </c>
      <c r="R112" t="s">
        <v>529</v>
      </c>
      <c r="S112">
        <v>24615656</v>
      </c>
      <c r="T112">
        <v>24607355</v>
      </c>
      <c r="U112" t="s">
        <v>1256</v>
      </c>
      <c r="V112" s="338">
        <v>24615656</v>
      </c>
      <c r="W112" t="s">
        <v>1190</v>
      </c>
      <c r="X112">
        <v>24601238</v>
      </c>
    </row>
    <row r="113" spans="1:24">
      <c r="A113" s="334" t="s">
        <v>515</v>
      </c>
      <c r="B113" t="s">
        <v>1257</v>
      </c>
      <c r="C113" t="s">
        <v>1258</v>
      </c>
      <c r="E113" t="s">
        <v>978</v>
      </c>
      <c r="F113" t="s">
        <v>977</v>
      </c>
      <c r="G113" t="s">
        <v>697</v>
      </c>
      <c r="H113" t="s">
        <v>562</v>
      </c>
      <c r="I113" t="s">
        <v>696</v>
      </c>
      <c r="J113" t="s">
        <v>540</v>
      </c>
      <c r="K113" t="s">
        <v>541</v>
      </c>
      <c r="L113">
        <v>30201</v>
      </c>
      <c r="M113" t="s">
        <v>252</v>
      </c>
      <c r="N113" t="s">
        <v>697</v>
      </c>
      <c r="O113" t="s">
        <v>1259</v>
      </c>
      <c r="P113" t="s">
        <v>1259</v>
      </c>
      <c r="Q113" t="s">
        <v>1259</v>
      </c>
      <c r="R113" t="s">
        <v>529</v>
      </c>
      <c r="S113">
        <v>25746167</v>
      </c>
      <c r="T113">
        <v>89929740</v>
      </c>
      <c r="U113" t="s">
        <v>1260</v>
      </c>
      <c r="V113" s="338">
        <v>89929740</v>
      </c>
      <c r="W113" t="s">
        <v>1261</v>
      </c>
      <c r="X113">
        <v>25750123</v>
      </c>
    </row>
    <row r="114" spans="1:24">
      <c r="A114" s="334" t="s">
        <v>515</v>
      </c>
      <c r="B114" t="s">
        <v>1262</v>
      </c>
      <c r="C114" t="s">
        <v>1263</v>
      </c>
      <c r="E114" t="s">
        <v>1264</v>
      </c>
      <c r="F114" t="s">
        <v>1265</v>
      </c>
      <c r="G114" t="s">
        <v>520</v>
      </c>
      <c r="H114" t="s">
        <v>524</v>
      </c>
      <c r="I114" t="s">
        <v>522</v>
      </c>
      <c r="J114" t="s">
        <v>540</v>
      </c>
      <c r="K114" t="s">
        <v>524</v>
      </c>
      <c r="L114">
        <v>10203</v>
      </c>
      <c r="M114" t="s">
        <v>15</v>
      </c>
      <c r="N114" t="s">
        <v>525</v>
      </c>
      <c r="O114" t="s">
        <v>656</v>
      </c>
      <c r="P114" t="s">
        <v>645</v>
      </c>
      <c r="Q114" t="s">
        <v>645</v>
      </c>
      <c r="R114" t="s">
        <v>529</v>
      </c>
      <c r="S114">
        <v>22281439</v>
      </c>
      <c r="T114">
        <v>25881910</v>
      </c>
      <c r="U114" t="s">
        <v>1266</v>
      </c>
      <c r="V114" s="338">
        <v>22281439</v>
      </c>
      <c r="W114" t="s">
        <v>659</v>
      </c>
      <c r="X114">
        <v>22284630</v>
      </c>
    </row>
    <row r="115" spans="1:24">
      <c r="A115" s="334" t="s">
        <v>515</v>
      </c>
      <c r="B115" t="s">
        <v>1224</v>
      </c>
      <c r="C115" t="s">
        <v>1223</v>
      </c>
      <c r="E115" t="s">
        <v>1267</v>
      </c>
      <c r="F115" t="s">
        <v>1268</v>
      </c>
      <c r="G115" t="s">
        <v>671</v>
      </c>
      <c r="H115" t="s">
        <v>521</v>
      </c>
      <c r="I115" t="s">
        <v>522</v>
      </c>
      <c r="J115" t="s">
        <v>1243</v>
      </c>
      <c r="K115" t="s">
        <v>541</v>
      </c>
      <c r="L115">
        <v>11301</v>
      </c>
      <c r="M115" t="s">
        <v>1244</v>
      </c>
      <c r="N115" t="s">
        <v>525</v>
      </c>
      <c r="O115" t="s">
        <v>1245</v>
      </c>
      <c r="P115" t="s">
        <v>961</v>
      </c>
      <c r="Q115" t="s">
        <v>1269</v>
      </c>
      <c r="R115" t="s">
        <v>529</v>
      </c>
      <c r="S115">
        <v>22408890</v>
      </c>
      <c r="T115">
        <v>83121491</v>
      </c>
      <c r="U115" t="s">
        <v>1270</v>
      </c>
      <c r="V115" s="338">
        <v>22408890</v>
      </c>
      <c r="W115" t="s">
        <v>1247</v>
      </c>
      <c r="X115">
        <v>22407361</v>
      </c>
    </row>
    <row r="116" spans="1:24">
      <c r="A116" s="334" t="s">
        <v>515</v>
      </c>
      <c r="B116" t="s">
        <v>1271</v>
      </c>
      <c r="C116" t="s">
        <v>1272</v>
      </c>
      <c r="E116" t="s">
        <v>945</v>
      </c>
      <c r="F116" t="s">
        <v>944</v>
      </c>
      <c r="G116" t="s">
        <v>673</v>
      </c>
      <c r="H116" t="s">
        <v>524</v>
      </c>
      <c r="I116" t="s">
        <v>672</v>
      </c>
      <c r="J116" t="s">
        <v>521</v>
      </c>
      <c r="K116" t="s">
        <v>524</v>
      </c>
      <c r="L116">
        <v>40403</v>
      </c>
      <c r="M116" t="s">
        <v>316</v>
      </c>
      <c r="N116" t="s">
        <v>673</v>
      </c>
      <c r="O116" t="s">
        <v>1273</v>
      </c>
      <c r="P116" t="s">
        <v>961</v>
      </c>
      <c r="Q116" t="s">
        <v>961</v>
      </c>
      <c r="R116" t="s">
        <v>529</v>
      </c>
      <c r="S116">
        <v>22774535</v>
      </c>
      <c r="T116">
        <v>22774542</v>
      </c>
      <c r="U116" t="s">
        <v>1274</v>
      </c>
      <c r="V116" s="338">
        <v>22774535</v>
      </c>
      <c r="W116" t="s">
        <v>1275</v>
      </c>
      <c r="X116">
        <v>22694051</v>
      </c>
    </row>
    <row r="117" spans="1:24">
      <c r="A117" s="334" t="s">
        <v>515</v>
      </c>
      <c r="B117" t="s">
        <v>1254</v>
      </c>
      <c r="C117" t="s">
        <v>1253</v>
      </c>
      <c r="E117" t="s">
        <v>1174</v>
      </c>
      <c r="F117" t="s">
        <v>1173</v>
      </c>
      <c r="G117" t="s">
        <v>671</v>
      </c>
      <c r="H117" t="s">
        <v>540</v>
      </c>
      <c r="I117" t="s">
        <v>522</v>
      </c>
      <c r="J117" t="s">
        <v>573</v>
      </c>
      <c r="K117" t="s">
        <v>521</v>
      </c>
      <c r="L117">
        <v>10804</v>
      </c>
      <c r="M117" t="s">
        <v>58</v>
      </c>
      <c r="N117" t="s">
        <v>525</v>
      </c>
      <c r="O117" t="s">
        <v>1095</v>
      </c>
      <c r="P117" t="s">
        <v>1276</v>
      </c>
      <c r="Q117" t="s">
        <v>1277</v>
      </c>
      <c r="R117" t="s">
        <v>529</v>
      </c>
      <c r="S117">
        <v>22298517</v>
      </c>
      <c r="T117">
        <v>22852762</v>
      </c>
      <c r="U117" t="s">
        <v>1278</v>
      </c>
      <c r="V117" s="338">
        <v>22298517</v>
      </c>
      <c r="W117" t="s">
        <v>1279</v>
      </c>
      <c r="X117">
        <v>22450450</v>
      </c>
    </row>
    <row r="118" spans="1:24">
      <c r="A118" s="334" t="s">
        <v>515</v>
      </c>
      <c r="B118" t="s">
        <v>1280</v>
      </c>
      <c r="C118" t="s">
        <v>1281</v>
      </c>
      <c r="E118" t="s">
        <v>1001</v>
      </c>
      <c r="F118" t="s">
        <v>1000</v>
      </c>
      <c r="G118" t="s">
        <v>520</v>
      </c>
      <c r="H118" t="s">
        <v>521</v>
      </c>
      <c r="I118" t="s">
        <v>522</v>
      </c>
      <c r="J118" t="s">
        <v>523</v>
      </c>
      <c r="K118" t="s">
        <v>541</v>
      </c>
      <c r="L118">
        <v>10901</v>
      </c>
      <c r="M118" t="s">
        <v>62</v>
      </c>
      <c r="N118" t="s">
        <v>525</v>
      </c>
      <c r="O118" t="s">
        <v>526</v>
      </c>
      <c r="P118" t="s">
        <v>526</v>
      </c>
      <c r="Q118" t="s">
        <v>526</v>
      </c>
      <c r="R118" t="s">
        <v>529</v>
      </c>
      <c r="S118">
        <v>22825609</v>
      </c>
      <c r="T118">
        <v>22821504</v>
      </c>
      <c r="U118" t="s">
        <v>1282</v>
      </c>
      <c r="V118" s="338">
        <v>22825609</v>
      </c>
      <c r="W118" t="s">
        <v>533</v>
      </c>
      <c r="X118">
        <v>25821525</v>
      </c>
    </row>
    <row r="119" spans="1:24">
      <c r="A119" s="334" t="s">
        <v>515</v>
      </c>
      <c r="B119" t="s">
        <v>1072</v>
      </c>
      <c r="C119" t="s">
        <v>1071</v>
      </c>
      <c r="E119" t="s">
        <v>1283</v>
      </c>
      <c r="F119" t="s">
        <v>1284</v>
      </c>
      <c r="G119" t="s">
        <v>520</v>
      </c>
      <c r="H119" t="s">
        <v>524</v>
      </c>
      <c r="I119" t="s">
        <v>522</v>
      </c>
      <c r="J119" t="s">
        <v>540</v>
      </c>
      <c r="K119" t="s">
        <v>524</v>
      </c>
      <c r="L119">
        <v>10203</v>
      </c>
      <c r="M119" t="s">
        <v>15</v>
      </c>
      <c r="N119" t="s">
        <v>525</v>
      </c>
      <c r="O119" t="s">
        <v>656</v>
      </c>
      <c r="P119" t="s">
        <v>645</v>
      </c>
      <c r="Q119" t="s">
        <v>849</v>
      </c>
      <c r="R119" t="s">
        <v>529</v>
      </c>
      <c r="S119">
        <v>40366010</v>
      </c>
      <c r="T119" t="s">
        <v>555</v>
      </c>
      <c r="U119" t="s">
        <v>1285</v>
      </c>
      <c r="V119" s="338" t="s">
        <v>1286</v>
      </c>
      <c r="W119" t="s">
        <v>659</v>
      </c>
      <c r="X119">
        <v>22284630</v>
      </c>
    </row>
    <row r="120" spans="1:24">
      <c r="A120" s="334" t="s">
        <v>515</v>
      </c>
      <c r="B120" t="s">
        <v>1287</v>
      </c>
      <c r="C120" t="s">
        <v>1288</v>
      </c>
      <c r="E120" t="s">
        <v>1289</v>
      </c>
      <c r="F120" t="s">
        <v>1290</v>
      </c>
      <c r="G120" t="s">
        <v>539</v>
      </c>
      <c r="H120" t="s">
        <v>524</v>
      </c>
      <c r="I120" t="s">
        <v>522</v>
      </c>
      <c r="J120" t="s">
        <v>541</v>
      </c>
      <c r="K120" t="s">
        <v>768</v>
      </c>
      <c r="L120">
        <v>10106</v>
      </c>
      <c r="M120" t="s">
        <v>7</v>
      </c>
      <c r="N120" t="s">
        <v>525</v>
      </c>
      <c r="O120" t="s">
        <v>525</v>
      </c>
      <c r="P120" t="s">
        <v>1291</v>
      </c>
      <c r="Q120" t="s">
        <v>1292</v>
      </c>
      <c r="R120" t="s">
        <v>529</v>
      </c>
      <c r="S120">
        <v>22260183</v>
      </c>
      <c r="T120">
        <v>22261746</v>
      </c>
      <c r="U120" t="s">
        <v>1293</v>
      </c>
      <c r="V120" s="338">
        <v>22261746</v>
      </c>
      <c r="W120" t="s">
        <v>567</v>
      </c>
      <c r="X120">
        <v>22261729</v>
      </c>
    </row>
    <row r="121" spans="1:24">
      <c r="A121" s="334" t="s">
        <v>515</v>
      </c>
      <c r="B121" t="s">
        <v>725</v>
      </c>
      <c r="C121" t="s">
        <v>724</v>
      </c>
      <c r="E121" t="s">
        <v>1294</v>
      </c>
      <c r="F121" t="s">
        <v>1295</v>
      </c>
      <c r="G121" t="s">
        <v>791</v>
      </c>
      <c r="H121" t="s">
        <v>874</v>
      </c>
      <c r="I121" t="s">
        <v>790</v>
      </c>
      <c r="J121" t="s">
        <v>540</v>
      </c>
      <c r="K121" t="s">
        <v>524</v>
      </c>
      <c r="L121">
        <v>60203</v>
      </c>
      <c r="M121" t="s">
        <v>420</v>
      </c>
      <c r="N121" t="s">
        <v>791</v>
      </c>
      <c r="O121" t="s">
        <v>1144</v>
      </c>
      <c r="P121" t="s">
        <v>1145</v>
      </c>
      <c r="Q121" t="s">
        <v>1146</v>
      </c>
      <c r="R121" t="s">
        <v>529</v>
      </c>
      <c r="S121">
        <v>26367366</v>
      </c>
      <c r="T121">
        <v>26367366</v>
      </c>
      <c r="U121" t="s">
        <v>1296</v>
      </c>
      <c r="V121" s="338">
        <v>71102948</v>
      </c>
      <c r="W121" t="s">
        <v>1148</v>
      </c>
      <c r="X121">
        <v>26350583</v>
      </c>
    </row>
    <row r="122" spans="1:24">
      <c r="A122" s="334" t="s">
        <v>515</v>
      </c>
      <c r="B122" t="s">
        <v>908</v>
      </c>
      <c r="C122" t="s">
        <v>907</v>
      </c>
      <c r="E122" t="s">
        <v>755</v>
      </c>
      <c r="F122" t="s">
        <v>754</v>
      </c>
      <c r="G122" t="s">
        <v>643</v>
      </c>
      <c r="H122" t="s">
        <v>521</v>
      </c>
      <c r="I122" t="s">
        <v>644</v>
      </c>
      <c r="J122" t="s">
        <v>541</v>
      </c>
      <c r="K122" t="s">
        <v>521</v>
      </c>
      <c r="L122">
        <v>20104</v>
      </c>
      <c r="M122" t="s">
        <v>128</v>
      </c>
      <c r="N122" t="s">
        <v>643</v>
      </c>
      <c r="O122" t="s">
        <v>643</v>
      </c>
      <c r="P122" t="s">
        <v>990</v>
      </c>
      <c r="Q122" t="s">
        <v>1297</v>
      </c>
      <c r="R122" t="s">
        <v>529</v>
      </c>
      <c r="S122">
        <v>24387353</v>
      </c>
      <c r="T122">
        <v>24387353</v>
      </c>
      <c r="U122" t="s">
        <v>1298</v>
      </c>
      <c r="V122" s="338">
        <v>24387353</v>
      </c>
      <c r="W122" t="s">
        <v>784</v>
      </c>
      <c r="X122">
        <v>24302406</v>
      </c>
    </row>
    <row r="123" spans="1:24">
      <c r="A123" s="334" t="s">
        <v>515</v>
      </c>
      <c r="B123" t="s">
        <v>767</v>
      </c>
      <c r="C123" t="s">
        <v>766</v>
      </c>
      <c r="E123" t="s">
        <v>1299</v>
      </c>
      <c r="F123" t="s">
        <v>1300</v>
      </c>
      <c r="G123" t="s">
        <v>539</v>
      </c>
      <c r="H123" t="s">
        <v>521</v>
      </c>
      <c r="I123" t="s">
        <v>522</v>
      </c>
      <c r="J123" t="s">
        <v>602</v>
      </c>
      <c r="K123" t="s">
        <v>524</v>
      </c>
      <c r="L123">
        <v>11803</v>
      </c>
      <c r="M123" t="s">
        <v>105</v>
      </c>
      <c r="N123" t="s">
        <v>525</v>
      </c>
      <c r="O123" t="s">
        <v>603</v>
      </c>
      <c r="P123" t="s">
        <v>604</v>
      </c>
      <c r="Q123" t="s">
        <v>1301</v>
      </c>
      <c r="R123" t="s">
        <v>529</v>
      </c>
      <c r="S123">
        <v>22728608</v>
      </c>
      <c r="T123">
        <v>22710526</v>
      </c>
      <c r="U123" t="s">
        <v>1302</v>
      </c>
      <c r="V123" s="338">
        <v>22710526</v>
      </c>
      <c r="W123" t="s">
        <v>608</v>
      </c>
      <c r="X123">
        <v>21002108</v>
      </c>
    </row>
    <row r="124" spans="1:24">
      <c r="A124" s="334" t="s">
        <v>515</v>
      </c>
      <c r="B124" t="s">
        <v>1171</v>
      </c>
      <c r="C124" t="s">
        <v>1170</v>
      </c>
      <c r="E124" t="s">
        <v>1303</v>
      </c>
      <c r="F124" t="s">
        <v>1304</v>
      </c>
      <c r="G124" t="s">
        <v>671</v>
      </c>
      <c r="H124" t="s">
        <v>768</v>
      </c>
      <c r="I124" t="s">
        <v>522</v>
      </c>
      <c r="J124" t="s">
        <v>973</v>
      </c>
      <c r="K124" t="s">
        <v>540</v>
      </c>
      <c r="L124">
        <v>11102</v>
      </c>
      <c r="M124" t="s">
        <v>74</v>
      </c>
      <c r="N124" t="s">
        <v>525</v>
      </c>
      <c r="O124" t="s">
        <v>1025</v>
      </c>
      <c r="P124" t="s">
        <v>645</v>
      </c>
      <c r="Q124" t="s">
        <v>645</v>
      </c>
      <c r="R124" t="s">
        <v>529</v>
      </c>
      <c r="S124">
        <v>22940429</v>
      </c>
      <c r="T124">
        <v>22920136</v>
      </c>
      <c r="U124" t="s">
        <v>1305</v>
      </c>
      <c r="V124" s="338">
        <v>22940429</v>
      </c>
      <c r="W124" t="s">
        <v>1027</v>
      </c>
      <c r="X124">
        <v>22948987</v>
      </c>
    </row>
    <row r="125" spans="1:24">
      <c r="A125" s="334" t="s">
        <v>515</v>
      </c>
      <c r="B125" t="s">
        <v>887</v>
      </c>
      <c r="C125" t="s">
        <v>886</v>
      </c>
      <c r="E125" t="s">
        <v>1204</v>
      </c>
      <c r="F125" t="s">
        <v>1203</v>
      </c>
      <c r="G125" t="s">
        <v>1180</v>
      </c>
      <c r="H125" t="s">
        <v>541</v>
      </c>
      <c r="I125" t="s">
        <v>790</v>
      </c>
      <c r="J125" t="s">
        <v>768</v>
      </c>
      <c r="K125" t="s">
        <v>541</v>
      </c>
      <c r="L125">
        <v>60601</v>
      </c>
      <c r="M125" t="s">
        <v>1306</v>
      </c>
      <c r="N125" t="s">
        <v>791</v>
      </c>
      <c r="O125" t="s">
        <v>1307</v>
      </c>
      <c r="P125" t="s">
        <v>1307</v>
      </c>
      <c r="Q125" t="s">
        <v>1308</v>
      </c>
      <c r="R125" t="s">
        <v>529</v>
      </c>
      <c r="S125">
        <v>27772930</v>
      </c>
      <c r="T125">
        <v>27772929</v>
      </c>
      <c r="U125" t="s">
        <v>1309</v>
      </c>
      <c r="V125" s="338">
        <v>87078653</v>
      </c>
      <c r="W125" t="s">
        <v>1310</v>
      </c>
      <c r="X125">
        <v>27740318</v>
      </c>
    </row>
    <row r="126" spans="1:24">
      <c r="A126" s="334" t="s">
        <v>515</v>
      </c>
      <c r="B126" t="s">
        <v>572</v>
      </c>
      <c r="C126" t="s">
        <v>571</v>
      </c>
      <c r="E126" t="s">
        <v>1311</v>
      </c>
      <c r="F126" t="s">
        <v>1312</v>
      </c>
      <c r="G126" t="s">
        <v>697</v>
      </c>
      <c r="H126" t="s">
        <v>541</v>
      </c>
      <c r="I126" t="s">
        <v>696</v>
      </c>
      <c r="J126" t="s">
        <v>541</v>
      </c>
      <c r="K126" t="s">
        <v>524</v>
      </c>
      <c r="L126">
        <v>30103</v>
      </c>
      <c r="M126" t="s">
        <v>243</v>
      </c>
      <c r="N126" t="s">
        <v>697</v>
      </c>
      <c r="O126" t="s">
        <v>697</v>
      </c>
      <c r="P126" t="s">
        <v>1160</v>
      </c>
      <c r="Q126" t="s">
        <v>1161</v>
      </c>
      <c r="R126" t="s">
        <v>529</v>
      </c>
      <c r="S126">
        <v>25922762</v>
      </c>
      <c r="T126" t="s">
        <v>555</v>
      </c>
      <c r="U126" t="s">
        <v>1313</v>
      </c>
      <c r="V126" s="338">
        <v>25922762</v>
      </c>
      <c r="W126" t="s">
        <v>1062</v>
      </c>
      <c r="X126">
        <v>25520752</v>
      </c>
    </row>
    <row r="127" spans="1:24">
      <c r="A127" s="334" t="s">
        <v>515</v>
      </c>
      <c r="B127" t="s">
        <v>1314</v>
      </c>
      <c r="C127" t="s">
        <v>1315</v>
      </c>
      <c r="E127" t="s">
        <v>1316</v>
      </c>
      <c r="F127" t="s">
        <v>1317</v>
      </c>
      <c r="G127" t="s">
        <v>673</v>
      </c>
      <c r="H127" t="s">
        <v>874</v>
      </c>
      <c r="I127" t="s">
        <v>672</v>
      </c>
      <c r="J127" t="s">
        <v>573</v>
      </c>
      <c r="K127" t="s">
        <v>540</v>
      </c>
      <c r="L127">
        <v>40802</v>
      </c>
      <c r="M127" t="s">
        <v>333</v>
      </c>
      <c r="N127" t="s">
        <v>673</v>
      </c>
      <c r="O127" t="s">
        <v>1318</v>
      </c>
      <c r="P127" t="s">
        <v>1319</v>
      </c>
      <c r="Q127" t="s">
        <v>954</v>
      </c>
      <c r="R127" t="s">
        <v>529</v>
      </c>
      <c r="S127">
        <v>22656527</v>
      </c>
      <c r="T127">
        <v>22659121</v>
      </c>
      <c r="U127" t="s">
        <v>1320</v>
      </c>
      <c r="V127" s="338">
        <v>22656527</v>
      </c>
      <c r="W127" t="s">
        <v>879</v>
      </c>
      <c r="X127">
        <v>22654304</v>
      </c>
    </row>
    <row r="128" spans="1:24">
      <c r="A128" s="334" t="s">
        <v>515</v>
      </c>
      <c r="B128" t="s">
        <v>1321</v>
      </c>
      <c r="C128" t="s">
        <v>1322</v>
      </c>
      <c r="E128" t="s">
        <v>1323</v>
      </c>
      <c r="F128" t="s">
        <v>1324</v>
      </c>
      <c r="G128" t="s">
        <v>671</v>
      </c>
      <c r="H128" t="s">
        <v>521</v>
      </c>
      <c r="I128" t="s">
        <v>522</v>
      </c>
      <c r="J128" t="s">
        <v>1243</v>
      </c>
      <c r="K128" t="s">
        <v>524</v>
      </c>
      <c r="L128">
        <v>11303</v>
      </c>
      <c r="M128" t="s">
        <v>85</v>
      </c>
      <c r="N128" t="s">
        <v>525</v>
      </c>
      <c r="O128" t="s">
        <v>1245</v>
      </c>
      <c r="P128" t="s">
        <v>1325</v>
      </c>
      <c r="Q128" t="s">
        <v>1325</v>
      </c>
      <c r="R128" t="s">
        <v>529</v>
      </c>
      <c r="S128">
        <v>22400440</v>
      </c>
      <c r="T128" t="s">
        <v>555</v>
      </c>
      <c r="U128" t="s">
        <v>1326</v>
      </c>
      <c r="V128" s="338" t="s">
        <v>1327</v>
      </c>
      <c r="W128" t="s">
        <v>1247</v>
      </c>
      <c r="X128">
        <v>22407361</v>
      </c>
    </row>
    <row r="129" spans="1:24">
      <c r="A129" s="334" t="s">
        <v>515</v>
      </c>
      <c r="B129" t="s">
        <v>1008</v>
      </c>
      <c r="C129" t="s">
        <v>1007</v>
      </c>
      <c r="E129" t="s">
        <v>809</v>
      </c>
      <c r="F129" t="s">
        <v>808</v>
      </c>
      <c r="G129" t="s">
        <v>520</v>
      </c>
      <c r="H129" t="s">
        <v>521</v>
      </c>
      <c r="I129" t="s">
        <v>522</v>
      </c>
      <c r="J129" t="s">
        <v>523</v>
      </c>
      <c r="K129" t="s">
        <v>541</v>
      </c>
      <c r="L129">
        <v>10901</v>
      </c>
      <c r="M129" t="s">
        <v>62</v>
      </c>
      <c r="N129" t="s">
        <v>525</v>
      </c>
      <c r="O129" t="s">
        <v>526</v>
      </c>
      <c r="P129" t="s">
        <v>526</v>
      </c>
      <c r="Q129" t="s">
        <v>526</v>
      </c>
      <c r="R129" t="s">
        <v>529</v>
      </c>
      <c r="S129">
        <v>83856808</v>
      </c>
      <c r="T129">
        <v>22030505</v>
      </c>
      <c r="U129" t="s">
        <v>1328</v>
      </c>
      <c r="V129" s="338">
        <v>83856808</v>
      </c>
      <c r="W129" t="s">
        <v>533</v>
      </c>
      <c r="X129" t="s">
        <v>1329</v>
      </c>
    </row>
    <row r="130" spans="1:24">
      <c r="A130" s="334" t="s">
        <v>515</v>
      </c>
      <c r="B130" t="s">
        <v>1166</v>
      </c>
      <c r="C130" t="s">
        <v>1165</v>
      </c>
      <c r="E130" t="s">
        <v>1330</v>
      </c>
      <c r="F130" t="s">
        <v>1331</v>
      </c>
      <c r="G130" t="s">
        <v>673</v>
      </c>
      <c r="H130" t="s">
        <v>521</v>
      </c>
      <c r="I130" t="s">
        <v>672</v>
      </c>
      <c r="J130" t="s">
        <v>562</v>
      </c>
      <c r="K130" t="s">
        <v>521</v>
      </c>
      <c r="L130">
        <v>40504</v>
      </c>
      <c r="M130" t="s">
        <v>323</v>
      </c>
      <c r="N130" t="s">
        <v>673</v>
      </c>
      <c r="O130" t="s">
        <v>645</v>
      </c>
      <c r="P130" t="s">
        <v>1221</v>
      </c>
      <c r="Q130" t="s">
        <v>1332</v>
      </c>
      <c r="R130" t="s">
        <v>529</v>
      </c>
      <c r="S130">
        <v>22635470</v>
      </c>
      <c r="T130">
        <v>22635469</v>
      </c>
      <c r="U130" t="s">
        <v>1333</v>
      </c>
      <c r="V130" s="338">
        <v>83692124</v>
      </c>
      <c r="W130" t="s">
        <v>1169</v>
      </c>
      <c r="X130">
        <v>22623025</v>
      </c>
    </row>
    <row r="131" spans="1:24">
      <c r="A131" s="334" t="s">
        <v>515</v>
      </c>
      <c r="B131" t="s">
        <v>664</v>
      </c>
      <c r="C131" t="s">
        <v>663</v>
      </c>
      <c r="E131" t="s">
        <v>1334</v>
      </c>
      <c r="F131" t="s">
        <v>1335</v>
      </c>
      <c r="G131" t="s">
        <v>671</v>
      </c>
      <c r="H131" t="s">
        <v>541</v>
      </c>
      <c r="I131" t="s">
        <v>522</v>
      </c>
      <c r="J131" t="s">
        <v>573</v>
      </c>
      <c r="K131" t="s">
        <v>541</v>
      </c>
      <c r="L131">
        <v>10801</v>
      </c>
      <c r="M131" t="s">
        <v>55</v>
      </c>
      <c r="N131" t="s">
        <v>525</v>
      </c>
      <c r="O131" t="s">
        <v>1095</v>
      </c>
      <c r="P131" t="s">
        <v>1096</v>
      </c>
      <c r="Q131" t="s">
        <v>990</v>
      </c>
      <c r="R131" t="s">
        <v>529</v>
      </c>
      <c r="S131">
        <v>25245259</v>
      </c>
      <c r="T131" t="s">
        <v>555</v>
      </c>
      <c r="U131" t="s">
        <v>1336</v>
      </c>
      <c r="V131" s="338">
        <v>88416318</v>
      </c>
      <c r="W131" t="s">
        <v>1099</v>
      </c>
      <c r="X131">
        <v>22254561</v>
      </c>
    </row>
    <row r="132" spans="1:24">
      <c r="A132" s="334" t="s">
        <v>515</v>
      </c>
      <c r="B132" t="s">
        <v>1337</v>
      </c>
      <c r="C132" t="s">
        <v>1338</v>
      </c>
      <c r="E132" t="s">
        <v>1339</v>
      </c>
      <c r="F132" t="s">
        <v>1340</v>
      </c>
      <c r="G132" t="s">
        <v>643</v>
      </c>
      <c r="H132" t="s">
        <v>573</v>
      </c>
      <c r="I132" t="s">
        <v>644</v>
      </c>
      <c r="J132" t="s">
        <v>562</v>
      </c>
      <c r="K132" t="s">
        <v>540</v>
      </c>
      <c r="L132">
        <v>20502</v>
      </c>
      <c r="M132" t="s">
        <v>165</v>
      </c>
      <c r="N132" t="s">
        <v>643</v>
      </c>
      <c r="O132" t="s">
        <v>1208</v>
      </c>
      <c r="P132" t="s">
        <v>1209</v>
      </c>
      <c r="Q132" t="s">
        <v>1210</v>
      </c>
      <c r="R132" t="s">
        <v>529</v>
      </c>
      <c r="S132">
        <v>24468281</v>
      </c>
      <c r="T132">
        <v>24463838</v>
      </c>
      <c r="U132" t="s">
        <v>1341</v>
      </c>
      <c r="V132" s="338">
        <v>24468281</v>
      </c>
      <c r="W132" t="s">
        <v>1212</v>
      </c>
      <c r="X132">
        <v>24465922</v>
      </c>
    </row>
    <row r="133" spans="1:24">
      <c r="A133" s="334" t="s">
        <v>515</v>
      </c>
      <c r="B133" t="s">
        <v>1265</v>
      </c>
      <c r="C133" t="s">
        <v>1264</v>
      </c>
      <c r="E133" t="s">
        <v>1342</v>
      </c>
      <c r="F133" t="s">
        <v>1343</v>
      </c>
      <c r="G133" t="s">
        <v>671</v>
      </c>
      <c r="H133" t="s">
        <v>562</v>
      </c>
      <c r="I133" t="s">
        <v>522</v>
      </c>
      <c r="J133" t="s">
        <v>686</v>
      </c>
      <c r="K133" t="s">
        <v>541</v>
      </c>
      <c r="L133">
        <v>11401</v>
      </c>
      <c r="M133" t="s">
        <v>88</v>
      </c>
      <c r="N133" t="s">
        <v>525</v>
      </c>
      <c r="O133" t="s">
        <v>687</v>
      </c>
      <c r="P133" t="s">
        <v>688</v>
      </c>
      <c r="Q133" t="s">
        <v>1344</v>
      </c>
      <c r="R133" t="s">
        <v>529</v>
      </c>
      <c r="S133">
        <v>22974500</v>
      </c>
      <c r="T133" t="s">
        <v>555</v>
      </c>
      <c r="U133" t="s">
        <v>1345</v>
      </c>
      <c r="V133" s="338">
        <v>22974500</v>
      </c>
      <c r="W133" t="s">
        <v>680</v>
      </c>
      <c r="X133">
        <v>22352880</v>
      </c>
    </row>
    <row r="134" spans="1:24">
      <c r="A134" s="334" t="s">
        <v>515</v>
      </c>
      <c r="B134" t="s">
        <v>1346</v>
      </c>
      <c r="C134" t="s">
        <v>1347</v>
      </c>
      <c r="E134" t="s">
        <v>1348</v>
      </c>
      <c r="F134" t="s">
        <v>1349</v>
      </c>
      <c r="G134" t="s">
        <v>697</v>
      </c>
      <c r="H134" t="s">
        <v>768</v>
      </c>
      <c r="I134" t="s">
        <v>696</v>
      </c>
      <c r="J134" t="s">
        <v>524</v>
      </c>
      <c r="K134" t="s">
        <v>562</v>
      </c>
      <c r="L134">
        <v>30305</v>
      </c>
      <c r="M134" t="s">
        <v>262</v>
      </c>
      <c r="N134" t="s">
        <v>697</v>
      </c>
      <c r="O134" t="s">
        <v>698</v>
      </c>
      <c r="P134" t="s">
        <v>1028</v>
      </c>
      <c r="Q134" t="s">
        <v>1350</v>
      </c>
      <c r="R134" t="s">
        <v>529</v>
      </c>
      <c r="S134">
        <v>22795489</v>
      </c>
      <c r="T134">
        <v>22795489</v>
      </c>
      <c r="U134" t="s">
        <v>1351</v>
      </c>
      <c r="V134" s="338">
        <v>22795489</v>
      </c>
      <c r="W134" t="s">
        <v>1352</v>
      </c>
      <c r="X134">
        <v>22292767</v>
      </c>
    </row>
    <row r="135" spans="1:24">
      <c r="A135" s="334" t="s">
        <v>515</v>
      </c>
      <c r="B135" t="s">
        <v>1066</v>
      </c>
      <c r="C135" t="s">
        <v>1065</v>
      </c>
      <c r="E135" t="s">
        <v>1353</v>
      </c>
      <c r="F135" t="s">
        <v>1354</v>
      </c>
      <c r="G135" t="s">
        <v>520</v>
      </c>
      <c r="H135" t="s">
        <v>524</v>
      </c>
      <c r="I135" t="s">
        <v>522</v>
      </c>
      <c r="J135" t="s">
        <v>540</v>
      </c>
      <c r="K135" t="s">
        <v>524</v>
      </c>
      <c r="L135">
        <v>10203</v>
      </c>
      <c r="M135" t="s">
        <v>15</v>
      </c>
      <c r="N135" t="s">
        <v>525</v>
      </c>
      <c r="O135" t="s">
        <v>656</v>
      </c>
      <c r="P135" t="s">
        <v>645</v>
      </c>
      <c r="Q135" t="s">
        <v>849</v>
      </c>
      <c r="R135" t="s">
        <v>529</v>
      </c>
      <c r="S135">
        <v>22151154</v>
      </c>
      <c r="T135">
        <v>22151339</v>
      </c>
      <c r="U135" t="s">
        <v>1355</v>
      </c>
      <c r="V135" s="338">
        <v>22151154</v>
      </c>
      <c r="W135" t="s">
        <v>659</v>
      </c>
      <c r="X135">
        <v>22284630</v>
      </c>
    </row>
    <row r="136" spans="1:24">
      <c r="A136" s="334" t="s">
        <v>515</v>
      </c>
      <c r="B136" t="s">
        <v>1324</v>
      </c>
      <c r="C136" t="s">
        <v>1323</v>
      </c>
      <c r="E136" t="s">
        <v>1356</v>
      </c>
      <c r="F136" t="s">
        <v>1357</v>
      </c>
      <c r="G136" t="s">
        <v>1186</v>
      </c>
      <c r="H136" t="s">
        <v>521</v>
      </c>
      <c r="I136" t="s">
        <v>644</v>
      </c>
      <c r="J136" t="s">
        <v>632</v>
      </c>
      <c r="K136" t="s">
        <v>521</v>
      </c>
      <c r="L136">
        <v>21004</v>
      </c>
      <c r="M136" t="s">
        <v>1358</v>
      </c>
      <c r="N136" t="s">
        <v>643</v>
      </c>
      <c r="O136" t="s">
        <v>1186</v>
      </c>
      <c r="P136" t="s">
        <v>1359</v>
      </c>
      <c r="Q136" t="s">
        <v>1359</v>
      </c>
      <c r="R136" t="s">
        <v>529</v>
      </c>
      <c r="S136">
        <v>24744070</v>
      </c>
      <c r="T136">
        <v>88754269</v>
      </c>
      <c r="U136" t="s">
        <v>1360</v>
      </c>
      <c r="V136" s="338">
        <v>24744070</v>
      </c>
      <c r="W136" t="s">
        <v>1361</v>
      </c>
      <c r="X136">
        <v>24744058</v>
      </c>
    </row>
    <row r="137" spans="1:24">
      <c r="A137" s="334" t="s">
        <v>515</v>
      </c>
      <c r="B137" t="s">
        <v>1362</v>
      </c>
      <c r="C137" t="s">
        <v>1363</v>
      </c>
      <c r="E137" t="s">
        <v>611</v>
      </c>
      <c r="F137" t="s">
        <v>610</v>
      </c>
      <c r="G137" t="s">
        <v>791</v>
      </c>
      <c r="H137" t="s">
        <v>768</v>
      </c>
      <c r="I137" t="s">
        <v>790</v>
      </c>
      <c r="J137" t="s">
        <v>1364</v>
      </c>
      <c r="K137" t="s">
        <v>541</v>
      </c>
      <c r="L137">
        <v>61201</v>
      </c>
      <c r="M137" t="s">
        <v>462</v>
      </c>
      <c r="N137" t="s">
        <v>791</v>
      </c>
      <c r="O137" t="s">
        <v>1365</v>
      </c>
      <c r="P137" t="s">
        <v>1365</v>
      </c>
      <c r="Q137" t="s">
        <v>1365</v>
      </c>
      <c r="R137" t="s">
        <v>529</v>
      </c>
      <c r="S137">
        <v>26455530</v>
      </c>
      <c r="T137">
        <v>26455302</v>
      </c>
      <c r="U137" t="s">
        <v>1366</v>
      </c>
      <c r="V137" s="338">
        <v>89272929</v>
      </c>
      <c r="W137" t="s">
        <v>1367</v>
      </c>
      <c r="X137">
        <v>26455244</v>
      </c>
    </row>
    <row r="138" spans="1:24">
      <c r="A138" s="334" t="s">
        <v>515</v>
      </c>
      <c r="B138" t="s">
        <v>1368</v>
      </c>
      <c r="C138" t="s">
        <v>1369</v>
      </c>
      <c r="E138" t="s">
        <v>1150</v>
      </c>
      <c r="F138" t="s">
        <v>1149</v>
      </c>
      <c r="G138" t="s">
        <v>671</v>
      </c>
      <c r="H138" t="s">
        <v>768</v>
      </c>
      <c r="I138" t="s">
        <v>522</v>
      </c>
      <c r="J138" t="s">
        <v>973</v>
      </c>
      <c r="K138" t="s">
        <v>521</v>
      </c>
      <c r="L138">
        <v>11104</v>
      </c>
      <c r="M138" t="s">
        <v>76</v>
      </c>
      <c r="N138" t="s">
        <v>525</v>
      </c>
      <c r="O138" t="s">
        <v>1025</v>
      </c>
      <c r="P138" t="s">
        <v>1370</v>
      </c>
      <c r="Q138" t="s">
        <v>990</v>
      </c>
      <c r="R138" t="s">
        <v>529</v>
      </c>
      <c r="S138">
        <v>22296800</v>
      </c>
      <c r="T138" t="s">
        <v>555</v>
      </c>
      <c r="U138" t="s">
        <v>1371</v>
      </c>
      <c r="V138" s="338">
        <v>22296800</v>
      </c>
      <c r="W138" t="s">
        <v>1027</v>
      </c>
      <c r="X138">
        <v>21012292</v>
      </c>
    </row>
    <row r="139" spans="1:24">
      <c r="A139" s="334" t="s">
        <v>515</v>
      </c>
      <c r="B139" t="s">
        <v>837</v>
      </c>
      <c r="C139" t="s">
        <v>836</v>
      </c>
      <c r="E139" t="s">
        <v>924</v>
      </c>
      <c r="F139" t="s">
        <v>923</v>
      </c>
      <c r="G139" t="s">
        <v>811</v>
      </c>
      <c r="H139" t="s">
        <v>540</v>
      </c>
      <c r="I139" t="s">
        <v>812</v>
      </c>
      <c r="J139" t="s">
        <v>541</v>
      </c>
      <c r="K139" t="s">
        <v>541</v>
      </c>
      <c r="L139">
        <v>50101</v>
      </c>
      <c r="M139" t="s">
        <v>342</v>
      </c>
      <c r="N139" t="s">
        <v>813</v>
      </c>
      <c r="O139" t="s">
        <v>811</v>
      </c>
      <c r="P139" t="s">
        <v>811</v>
      </c>
      <c r="Q139" t="s">
        <v>675</v>
      </c>
      <c r="R139" t="s">
        <v>529</v>
      </c>
      <c r="S139">
        <v>26663000</v>
      </c>
      <c r="T139">
        <v>26664146</v>
      </c>
      <c r="U139" t="s">
        <v>1372</v>
      </c>
      <c r="V139" s="338">
        <v>89901391</v>
      </c>
      <c r="W139" t="s">
        <v>817</v>
      </c>
      <c r="X139">
        <v>85976933</v>
      </c>
    </row>
    <row r="140" spans="1:24">
      <c r="A140" s="334" t="s">
        <v>515</v>
      </c>
      <c r="B140" t="s">
        <v>1373</v>
      </c>
      <c r="C140" t="s">
        <v>1374</v>
      </c>
      <c r="E140" t="s">
        <v>1375</v>
      </c>
      <c r="F140" t="s">
        <v>1376</v>
      </c>
      <c r="G140" t="s">
        <v>697</v>
      </c>
      <c r="H140" t="s">
        <v>768</v>
      </c>
      <c r="I140" t="s">
        <v>696</v>
      </c>
      <c r="J140" t="s">
        <v>524</v>
      </c>
      <c r="K140" t="s">
        <v>874</v>
      </c>
      <c r="L140">
        <v>30307</v>
      </c>
      <c r="M140" t="s">
        <v>264</v>
      </c>
      <c r="N140" t="s">
        <v>697</v>
      </c>
      <c r="O140" t="s">
        <v>698</v>
      </c>
      <c r="P140" t="s">
        <v>900</v>
      </c>
      <c r="Q140" t="s">
        <v>1377</v>
      </c>
      <c r="R140" t="s">
        <v>529</v>
      </c>
      <c r="S140">
        <v>22730024</v>
      </c>
      <c r="T140">
        <v>22730280</v>
      </c>
      <c r="U140" t="s">
        <v>1378</v>
      </c>
      <c r="V140" s="338">
        <v>22730024</v>
      </c>
      <c r="W140" t="s">
        <v>1352</v>
      </c>
      <c r="X140">
        <v>22792767</v>
      </c>
    </row>
    <row r="141" spans="1:24">
      <c r="A141" s="334" t="s">
        <v>515</v>
      </c>
      <c r="B141" t="s">
        <v>1379</v>
      </c>
      <c r="C141" t="s">
        <v>1380</v>
      </c>
      <c r="E141" t="s">
        <v>739</v>
      </c>
      <c r="F141" t="s">
        <v>738</v>
      </c>
      <c r="G141" t="s">
        <v>791</v>
      </c>
      <c r="H141" t="s">
        <v>541</v>
      </c>
      <c r="I141" t="s">
        <v>790</v>
      </c>
      <c r="J141" t="s">
        <v>541</v>
      </c>
      <c r="K141" t="s">
        <v>541</v>
      </c>
      <c r="L141">
        <v>60101</v>
      </c>
      <c r="M141" t="s">
        <v>403</v>
      </c>
      <c r="N141" t="s">
        <v>791</v>
      </c>
      <c r="O141" t="s">
        <v>791</v>
      </c>
      <c r="P141" t="s">
        <v>791</v>
      </c>
      <c r="Q141" t="s">
        <v>1381</v>
      </c>
      <c r="R141" t="s">
        <v>529</v>
      </c>
      <c r="S141">
        <v>26634885</v>
      </c>
      <c r="T141">
        <v>26631871</v>
      </c>
      <c r="U141" t="s">
        <v>1382</v>
      </c>
      <c r="V141" s="338">
        <v>26634885</v>
      </c>
      <c r="W141" t="s">
        <v>1383</v>
      </c>
      <c r="X141">
        <v>26639730</v>
      </c>
    </row>
    <row r="142" spans="1:24">
      <c r="A142" s="334" t="s">
        <v>515</v>
      </c>
      <c r="B142" t="s">
        <v>1384</v>
      </c>
      <c r="C142" t="s">
        <v>1385</v>
      </c>
      <c r="E142" t="s">
        <v>668</v>
      </c>
      <c r="F142" t="s">
        <v>667</v>
      </c>
      <c r="G142" t="s">
        <v>539</v>
      </c>
      <c r="H142" t="s">
        <v>541</v>
      </c>
      <c r="I142" t="s">
        <v>522</v>
      </c>
      <c r="J142" t="s">
        <v>541</v>
      </c>
      <c r="K142" t="s">
        <v>973</v>
      </c>
      <c r="L142">
        <v>10111</v>
      </c>
      <c r="M142" t="s">
        <v>12</v>
      </c>
      <c r="N142" t="s">
        <v>525</v>
      </c>
      <c r="O142" t="s">
        <v>525</v>
      </c>
      <c r="P142" t="s">
        <v>974</v>
      </c>
      <c r="Q142" t="s">
        <v>1076</v>
      </c>
      <c r="R142" t="s">
        <v>529</v>
      </c>
      <c r="S142">
        <v>22278918</v>
      </c>
      <c r="T142" t="s">
        <v>555</v>
      </c>
      <c r="U142" t="s">
        <v>1386</v>
      </c>
      <c r="V142" s="338">
        <v>83484004</v>
      </c>
      <c r="W142" t="s">
        <v>1055</v>
      </c>
      <c r="X142">
        <v>84695075</v>
      </c>
    </row>
    <row r="143" spans="1:24">
      <c r="A143" s="334" t="s">
        <v>515</v>
      </c>
      <c r="B143" t="s">
        <v>1123</v>
      </c>
      <c r="C143" t="s">
        <v>1122</v>
      </c>
      <c r="E143" t="s">
        <v>1387</v>
      </c>
      <c r="F143" t="s">
        <v>1388</v>
      </c>
      <c r="G143" t="s">
        <v>539</v>
      </c>
      <c r="H143" t="s">
        <v>768</v>
      </c>
      <c r="I143" t="s">
        <v>522</v>
      </c>
      <c r="J143" t="s">
        <v>632</v>
      </c>
      <c r="K143" t="s">
        <v>541</v>
      </c>
      <c r="L143">
        <v>11001</v>
      </c>
      <c r="M143" t="s">
        <v>68</v>
      </c>
      <c r="N143" t="s">
        <v>525</v>
      </c>
      <c r="O143" t="s">
        <v>1389</v>
      </c>
      <c r="P143" t="s">
        <v>1389</v>
      </c>
      <c r="Q143" t="s">
        <v>955</v>
      </c>
      <c r="R143" t="s">
        <v>529</v>
      </c>
      <c r="S143">
        <v>22545206</v>
      </c>
      <c r="T143">
        <v>83803771</v>
      </c>
      <c r="U143" t="s">
        <v>1390</v>
      </c>
      <c r="V143" s="338">
        <v>22545206</v>
      </c>
      <c r="W143" t="s">
        <v>1391</v>
      </c>
      <c r="X143">
        <v>22144375</v>
      </c>
    </row>
    <row r="144" spans="1:24">
      <c r="A144" s="334" t="s">
        <v>515</v>
      </c>
      <c r="B144" t="s">
        <v>592</v>
      </c>
      <c r="C144" t="s">
        <v>591</v>
      </c>
      <c r="E144" t="s">
        <v>1192</v>
      </c>
      <c r="F144" t="s">
        <v>1191</v>
      </c>
      <c r="G144" t="s">
        <v>673</v>
      </c>
      <c r="H144" t="s">
        <v>562</v>
      </c>
      <c r="I144" t="s">
        <v>672</v>
      </c>
      <c r="J144" t="s">
        <v>524</v>
      </c>
      <c r="K144" t="s">
        <v>541</v>
      </c>
      <c r="L144">
        <v>40301</v>
      </c>
      <c r="M144" t="s">
        <v>306</v>
      </c>
      <c r="N144" t="s">
        <v>673</v>
      </c>
      <c r="O144" t="s">
        <v>674</v>
      </c>
      <c r="P144" t="s">
        <v>674</v>
      </c>
      <c r="Q144" t="s">
        <v>1392</v>
      </c>
      <c r="R144" t="s">
        <v>529</v>
      </c>
      <c r="S144">
        <v>22440776</v>
      </c>
      <c r="T144">
        <v>22443684</v>
      </c>
      <c r="U144" t="s">
        <v>1393</v>
      </c>
      <c r="V144" s="338">
        <v>22443684</v>
      </c>
      <c r="W144" t="s">
        <v>728</v>
      </c>
      <c r="X144">
        <v>22660341</v>
      </c>
    </row>
    <row r="145" spans="1:24">
      <c r="A145" s="334" t="s">
        <v>515</v>
      </c>
      <c r="B145" t="s">
        <v>1394</v>
      </c>
      <c r="C145" t="s">
        <v>1395</v>
      </c>
      <c r="E145" t="s">
        <v>1396</v>
      </c>
      <c r="F145" t="s">
        <v>1397</v>
      </c>
      <c r="G145" t="s">
        <v>520</v>
      </c>
      <c r="H145" t="s">
        <v>521</v>
      </c>
      <c r="I145" t="s">
        <v>522</v>
      </c>
      <c r="J145" t="s">
        <v>523</v>
      </c>
      <c r="K145" t="s">
        <v>541</v>
      </c>
      <c r="L145">
        <v>10901</v>
      </c>
      <c r="M145" t="s">
        <v>62</v>
      </c>
      <c r="N145" t="s">
        <v>525</v>
      </c>
      <c r="O145" t="s">
        <v>526</v>
      </c>
      <c r="P145" t="s">
        <v>526</v>
      </c>
      <c r="Q145" t="s">
        <v>1398</v>
      </c>
      <c r="R145" t="s">
        <v>529</v>
      </c>
      <c r="S145">
        <v>22038498</v>
      </c>
      <c r="T145">
        <v>22827593</v>
      </c>
      <c r="U145" t="s">
        <v>1399</v>
      </c>
      <c r="V145" s="338">
        <v>22038498</v>
      </c>
      <c r="W145" t="s">
        <v>533</v>
      </c>
      <c r="X145">
        <v>22822636</v>
      </c>
    </row>
    <row r="146" spans="1:24">
      <c r="A146" s="334" t="s">
        <v>515</v>
      </c>
      <c r="B146" t="s">
        <v>1234</v>
      </c>
      <c r="C146" t="s">
        <v>1233</v>
      </c>
      <c r="E146" t="s">
        <v>1322</v>
      </c>
      <c r="F146" t="s">
        <v>1321</v>
      </c>
      <c r="G146" t="s">
        <v>866</v>
      </c>
      <c r="H146" t="s">
        <v>541</v>
      </c>
      <c r="I146" t="s">
        <v>867</v>
      </c>
      <c r="J146" t="s">
        <v>541</v>
      </c>
      <c r="K146" t="s">
        <v>541</v>
      </c>
      <c r="L146">
        <v>70101</v>
      </c>
      <c r="M146" t="s">
        <v>464</v>
      </c>
      <c r="N146" t="s">
        <v>866</v>
      </c>
      <c r="O146" t="s">
        <v>866</v>
      </c>
      <c r="P146" t="s">
        <v>866</v>
      </c>
      <c r="Q146" t="s">
        <v>1400</v>
      </c>
      <c r="R146" t="s">
        <v>529</v>
      </c>
      <c r="S146">
        <v>27980003</v>
      </c>
      <c r="T146">
        <v>87842233</v>
      </c>
      <c r="U146" t="s">
        <v>1401</v>
      </c>
      <c r="V146" s="338">
        <v>27980003</v>
      </c>
      <c r="W146" t="s">
        <v>871</v>
      </c>
      <c r="X146">
        <v>22017169</v>
      </c>
    </row>
    <row r="147" spans="1:24">
      <c r="A147" s="334" t="s">
        <v>515</v>
      </c>
      <c r="B147" t="s">
        <v>932</v>
      </c>
      <c r="C147" t="s">
        <v>931</v>
      </c>
      <c r="E147" t="s">
        <v>987</v>
      </c>
      <c r="F147" t="s">
        <v>986</v>
      </c>
      <c r="G147" t="s">
        <v>1067</v>
      </c>
      <c r="H147" t="s">
        <v>540</v>
      </c>
      <c r="I147" t="s">
        <v>696</v>
      </c>
      <c r="J147" t="s">
        <v>562</v>
      </c>
      <c r="K147" t="s">
        <v>541</v>
      </c>
      <c r="L147">
        <v>30501</v>
      </c>
      <c r="M147" t="s">
        <v>270</v>
      </c>
      <c r="N147" t="s">
        <v>697</v>
      </c>
      <c r="O147" t="s">
        <v>1067</v>
      </c>
      <c r="P147" t="s">
        <v>1067</v>
      </c>
      <c r="Q147" t="s">
        <v>1067</v>
      </c>
      <c r="R147" t="s">
        <v>529</v>
      </c>
      <c r="S147">
        <v>25567617</v>
      </c>
      <c r="T147">
        <v>25566819</v>
      </c>
      <c r="U147" t="s">
        <v>1402</v>
      </c>
      <c r="V147" s="338">
        <v>89193911</v>
      </c>
      <c r="W147" t="s">
        <v>1070</v>
      </c>
      <c r="X147">
        <v>22567876</v>
      </c>
    </row>
    <row r="148" spans="1:24">
      <c r="A148" s="334" t="s">
        <v>515</v>
      </c>
      <c r="B148" t="s">
        <v>1403</v>
      </c>
      <c r="C148" t="s">
        <v>1404</v>
      </c>
      <c r="E148" t="s">
        <v>1405</v>
      </c>
      <c r="F148" t="s">
        <v>1406</v>
      </c>
      <c r="G148" t="s">
        <v>673</v>
      </c>
      <c r="H148" t="s">
        <v>540</v>
      </c>
      <c r="I148" t="s">
        <v>672</v>
      </c>
      <c r="J148" t="s">
        <v>541</v>
      </c>
      <c r="K148" t="s">
        <v>540</v>
      </c>
      <c r="L148">
        <v>40102</v>
      </c>
      <c r="M148" t="s">
        <v>295</v>
      </c>
      <c r="N148" t="s">
        <v>673</v>
      </c>
      <c r="O148" t="s">
        <v>673</v>
      </c>
      <c r="P148" t="s">
        <v>1046</v>
      </c>
      <c r="Q148" t="s">
        <v>1407</v>
      </c>
      <c r="R148" t="s">
        <v>529</v>
      </c>
      <c r="S148">
        <v>22600353</v>
      </c>
      <c r="T148" t="s">
        <v>555</v>
      </c>
      <c r="U148" t="s">
        <v>1408</v>
      </c>
      <c r="V148" s="338">
        <v>85452580</v>
      </c>
      <c r="W148" t="s">
        <v>1050</v>
      </c>
      <c r="X148">
        <v>22375389</v>
      </c>
    </row>
    <row r="149" spans="1:24">
      <c r="A149" s="334" t="s">
        <v>515</v>
      </c>
      <c r="B149" t="s">
        <v>1376</v>
      </c>
      <c r="C149" t="s">
        <v>1375</v>
      </c>
      <c r="E149" t="s">
        <v>1258</v>
      </c>
      <c r="F149" t="s">
        <v>1257</v>
      </c>
      <c r="G149" t="s">
        <v>539</v>
      </c>
      <c r="H149" t="s">
        <v>768</v>
      </c>
      <c r="I149" t="s">
        <v>522</v>
      </c>
      <c r="J149" t="s">
        <v>632</v>
      </c>
      <c r="K149" t="s">
        <v>541</v>
      </c>
      <c r="L149">
        <v>11001</v>
      </c>
      <c r="M149" t="s">
        <v>68</v>
      </c>
      <c r="N149" t="s">
        <v>525</v>
      </c>
      <c r="O149" t="s">
        <v>1389</v>
      </c>
      <c r="P149" t="s">
        <v>1389</v>
      </c>
      <c r="Q149" t="s">
        <v>1389</v>
      </c>
      <c r="R149" t="s">
        <v>529</v>
      </c>
      <c r="S149">
        <v>22540924</v>
      </c>
      <c r="T149" t="s">
        <v>555</v>
      </c>
      <c r="U149" t="s">
        <v>1409</v>
      </c>
      <c r="V149" s="338">
        <v>86602234</v>
      </c>
      <c r="W149" t="s">
        <v>1391</v>
      </c>
      <c r="X149">
        <v>22750485</v>
      </c>
    </row>
    <row r="150" spans="1:24">
      <c r="A150" s="334" t="s">
        <v>515</v>
      </c>
      <c r="B150" t="s">
        <v>1335</v>
      </c>
      <c r="C150" t="s">
        <v>1334</v>
      </c>
      <c r="E150" t="s">
        <v>1410</v>
      </c>
      <c r="F150" t="s">
        <v>1411</v>
      </c>
      <c r="G150" t="s">
        <v>939</v>
      </c>
      <c r="H150" t="s">
        <v>541</v>
      </c>
      <c r="I150" t="s">
        <v>867</v>
      </c>
      <c r="J150" t="s">
        <v>540</v>
      </c>
      <c r="K150" t="s">
        <v>541</v>
      </c>
      <c r="L150">
        <v>70201</v>
      </c>
      <c r="M150" t="s">
        <v>468</v>
      </c>
      <c r="N150" t="s">
        <v>866</v>
      </c>
      <c r="O150" t="s">
        <v>940</v>
      </c>
      <c r="P150" t="s">
        <v>939</v>
      </c>
      <c r="Q150" t="s">
        <v>1412</v>
      </c>
      <c r="R150" t="s">
        <v>529</v>
      </c>
      <c r="S150">
        <v>27100891</v>
      </c>
      <c r="T150">
        <v>86169090</v>
      </c>
      <c r="U150" t="s">
        <v>1413</v>
      </c>
      <c r="V150" s="338">
        <v>88229844</v>
      </c>
      <c r="W150" t="s">
        <v>943</v>
      </c>
      <c r="X150">
        <v>27111497</v>
      </c>
    </row>
    <row r="151" spans="1:24">
      <c r="A151" s="334" t="s">
        <v>515</v>
      </c>
      <c r="B151" t="s">
        <v>1058</v>
      </c>
      <c r="C151" t="s">
        <v>1057</v>
      </c>
      <c r="E151" t="s">
        <v>958</v>
      </c>
      <c r="F151" t="s">
        <v>957</v>
      </c>
      <c r="G151" t="s">
        <v>697</v>
      </c>
      <c r="H151" t="s">
        <v>541</v>
      </c>
      <c r="I151" t="s">
        <v>696</v>
      </c>
      <c r="J151" t="s">
        <v>541</v>
      </c>
      <c r="K151" t="s">
        <v>541</v>
      </c>
      <c r="L151">
        <v>30101</v>
      </c>
      <c r="M151" t="s">
        <v>241</v>
      </c>
      <c r="N151" t="s">
        <v>697</v>
      </c>
      <c r="O151" t="s">
        <v>697</v>
      </c>
      <c r="P151" t="s">
        <v>1059</v>
      </c>
      <c r="Q151" t="s">
        <v>1414</v>
      </c>
      <c r="R151" t="s">
        <v>529</v>
      </c>
      <c r="S151">
        <v>25511140</v>
      </c>
      <c r="T151">
        <v>25922507</v>
      </c>
      <c r="U151" t="s">
        <v>1415</v>
      </c>
      <c r="V151" s="338">
        <v>25511140</v>
      </c>
      <c r="W151" t="s">
        <v>1062</v>
      </c>
      <c r="X151">
        <v>25510752</v>
      </c>
    </row>
    <row r="152" spans="1:24">
      <c r="A152" s="334" t="s">
        <v>515</v>
      </c>
      <c r="B152" t="s">
        <v>1416</v>
      </c>
      <c r="C152" t="s">
        <v>1417</v>
      </c>
      <c r="E152" t="s">
        <v>1418</v>
      </c>
      <c r="F152" t="s">
        <v>1419</v>
      </c>
      <c r="G152" t="s">
        <v>520</v>
      </c>
      <c r="H152" t="s">
        <v>524</v>
      </c>
      <c r="I152" t="s">
        <v>522</v>
      </c>
      <c r="J152" t="s">
        <v>540</v>
      </c>
      <c r="K152" t="s">
        <v>524</v>
      </c>
      <c r="L152">
        <v>10203</v>
      </c>
      <c r="M152" t="s">
        <v>15</v>
      </c>
      <c r="N152" t="s">
        <v>525</v>
      </c>
      <c r="O152" t="s">
        <v>656</v>
      </c>
      <c r="P152" t="s">
        <v>645</v>
      </c>
      <c r="Q152" t="s">
        <v>849</v>
      </c>
      <c r="R152" t="s">
        <v>529</v>
      </c>
      <c r="S152">
        <v>22152103</v>
      </c>
      <c r="T152">
        <v>87870044</v>
      </c>
      <c r="U152" t="s">
        <v>1420</v>
      </c>
      <c r="V152" s="338">
        <v>22152103</v>
      </c>
      <c r="W152" t="s">
        <v>659</v>
      </c>
      <c r="X152">
        <v>22284630</v>
      </c>
    </row>
    <row r="153" spans="1:24">
      <c r="A153" s="334" t="s">
        <v>515</v>
      </c>
      <c r="B153" t="s">
        <v>1421</v>
      </c>
      <c r="C153" t="s">
        <v>1422</v>
      </c>
      <c r="E153" t="s">
        <v>1423</v>
      </c>
      <c r="F153" t="s">
        <v>1424</v>
      </c>
      <c r="G153" t="s">
        <v>671</v>
      </c>
      <c r="H153" t="s">
        <v>562</v>
      </c>
      <c r="I153" t="s">
        <v>522</v>
      </c>
      <c r="J153" t="s">
        <v>686</v>
      </c>
      <c r="K153" t="s">
        <v>541</v>
      </c>
      <c r="L153">
        <v>11401</v>
      </c>
      <c r="M153" t="s">
        <v>88</v>
      </c>
      <c r="N153" t="s">
        <v>525</v>
      </c>
      <c r="O153" t="s">
        <v>687</v>
      </c>
      <c r="P153" t="s">
        <v>688</v>
      </c>
      <c r="Q153" t="s">
        <v>1425</v>
      </c>
      <c r="R153" t="s">
        <v>529</v>
      </c>
      <c r="S153">
        <v>22410874</v>
      </c>
      <c r="T153">
        <v>22970560</v>
      </c>
      <c r="U153" t="s">
        <v>1426</v>
      </c>
      <c r="V153" s="338">
        <v>22410874</v>
      </c>
      <c r="W153" t="s">
        <v>680</v>
      </c>
      <c r="X153">
        <v>22352880</v>
      </c>
    </row>
    <row r="154" spans="1:24">
      <c r="A154" s="334" t="s">
        <v>515</v>
      </c>
      <c r="B154" t="s">
        <v>1357</v>
      </c>
      <c r="C154" t="s">
        <v>1356</v>
      </c>
      <c r="E154" t="s">
        <v>1427</v>
      </c>
      <c r="F154" t="s">
        <v>1428</v>
      </c>
      <c r="G154" t="s">
        <v>673</v>
      </c>
      <c r="H154" t="s">
        <v>540</v>
      </c>
      <c r="I154" t="s">
        <v>672</v>
      </c>
      <c r="J154" t="s">
        <v>541</v>
      </c>
      <c r="K154" t="s">
        <v>540</v>
      </c>
      <c r="L154">
        <v>40102</v>
      </c>
      <c r="M154" t="s">
        <v>295</v>
      </c>
      <c r="N154" t="s">
        <v>673</v>
      </c>
      <c r="O154" t="s">
        <v>673</v>
      </c>
      <c r="P154" t="s">
        <v>1046</v>
      </c>
      <c r="Q154" t="s">
        <v>1407</v>
      </c>
      <c r="R154" t="s">
        <v>529</v>
      </c>
      <c r="S154">
        <v>22611717</v>
      </c>
      <c r="T154">
        <v>22611717</v>
      </c>
      <c r="U154" t="s">
        <v>1429</v>
      </c>
      <c r="V154" s="338">
        <v>22611717</v>
      </c>
      <c r="W154" t="s">
        <v>1050</v>
      </c>
      <c r="X154">
        <v>22375389</v>
      </c>
    </row>
    <row r="155" spans="1:24">
      <c r="A155" s="334" t="s">
        <v>515</v>
      </c>
      <c r="B155" t="s">
        <v>1354</v>
      </c>
      <c r="C155" t="s">
        <v>1353</v>
      </c>
      <c r="E155" t="s">
        <v>1430</v>
      </c>
      <c r="F155" t="s">
        <v>1431</v>
      </c>
      <c r="G155" t="s">
        <v>671</v>
      </c>
      <c r="H155" t="s">
        <v>521</v>
      </c>
      <c r="I155" t="s">
        <v>522</v>
      </c>
      <c r="J155" t="s">
        <v>1243</v>
      </c>
      <c r="K155" t="s">
        <v>541</v>
      </c>
      <c r="L155">
        <v>11301</v>
      </c>
      <c r="M155" t="s">
        <v>1244</v>
      </c>
      <c r="N155" t="s">
        <v>525</v>
      </c>
      <c r="O155" t="s">
        <v>1245</v>
      </c>
      <c r="P155" t="s">
        <v>961</v>
      </c>
      <c r="Q155" t="s">
        <v>961</v>
      </c>
      <c r="R155" t="s">
        <v>529</v>
      </c>
      <c r="S155">
        <v>72612330</v>
      </c>
      <c r="T155">
        <v>89187776</v>
      </c>
      <c r="U155" t="s">
        <v>1432</v>
      </c>
      <c r="V155" s="338">
        <v>72612230</v>
      </c>
      <c r="W155" t="s">
        <v>1247</v>
      </c>
      <c r="X155">
        <v>22407361</v>
      </c>
    </row>
    <row r="156" spans="1:24">
      <c r="A156" s="334" t="s">
        <v>515</v>
      </c>
      <c r="B156" t="s">
        <v>1433</v>
      </c>
      <c r="C156" t="s">
        <v>1434</v>
      </c>
      <c r="E156" t="s">
        <v>1435</v>
      </c>
      <c r="F156" t="s">
        <v>1436</v>
      </c>
      <c r="G156" t="s">
        <v>1180</v>
      </c>
      <c r="H156" t="s">
        <v>768</v>
      </c>
      <c r="I156" t="s">
        <v>790</v>
      </c>
      <c r="J156" t="s">
        <v>768</v>
      </c>
      <c r="K156" t="s">
        <v>541</v>
      </c>
      <c r="L156">
        <v>60601</v>
      </c>
      <c r="M156" t="s">
        <v>1306</v>
      </c>
      <c r="N156" t="s">
        <v>791</v>
      </c>
      <c r="O156" t="s">
        <v>1307</v>
      </c>
      <c r="P156" t="s">
        <v>1307</v>
      </c>
      <c r="Q156" t="s">
        <v>1437</v>
      </c>
      <c r="R156" t="s">
        <v>529</v>
      </c>
      <c r="S156">
        <v>27772681</v>
      </c>
      <c r="T156">
        <v>27740244</v>
      </c>
      <c r="U156" t="s">
        <v>1438</v>
      </c>
      <c r="V156" s="338">
        <v>27772681</v>
      </c>
      <c r="W156" t="s">
        <v>1439</v>
      </c>
      <c r="X156">
        <v>27770062</v>
      </c>
    </row>
    <row r="157" spans="1:24">
      <c r="A157" s="334" t="s">
        <v>515</v>
      </c>
      <c r="B157" t="s">
        <v>1440</v>
      </c>
      <c r="C157" t="s">
        <v>1441</v>
      </c>
      <c r="E157" t="s">
        <v>653</v>
      </c>
      <c r="F157" t="s">
        <v>652</v>
      </c>
      <c r="G157" t="s">
        <v>520</v>
      </c>
      <c r="H157" t="s">
        <v>521</v>
      </c>
      <c r="I157" t="s">
        <v>522</v>
      </c>
      <c r="J157" t="s">
        <v>523</v>
      </c>
      <c r="K157" t="s">
        <v>541</v>
      </c>
      <c r="L157">
        <v>10901</v>
      </c>
      <c r="M157" t="s">
        <v>62</v>
      </c>
      <c r="N157" t="s">
        <v>525</v>
      </c>
      <c r="O157" t="s">
        <v>526</v>
      </c>
      <c r="P157" t="s">
        <v>526</v>
      </c>
      <c r="Q157" t="s">
        <v>526</v>
      </c>
      <c r="R157" t="s">
        <v>529</v>
      </c>
      <c r="S157">
        <v>22034621</v>
      </c>
      <c r="T157">
        <v>22034621</v>
      </c>
      <c r="U157" t="s">
        <v>1442</v>
      </c>
      <c r="V157" s="338">
        <v>22034621</v>
      </c>
      <c r="W157" t="s">
        <v>533</v>
      </c>
      <c r="X157">
        <v>25821525</v>
      </c>
    </row>
    <row r="158" spans="1:24">
      <c r="A158" s="334" t="s">
        <v>515</v>
      </c>
      <c r="B158" t="s">
        <v>1443</v>
      </c>
      <c r="C158" t="s">
        <v>1444</v>
      </c>
      <c r="E158" t="s">
        <v>747</v>
      </c>
      <c r="F158" t="s">
        <v>746</v>
      </c>
      <c r="G158" t="s">
        <v>673</v>
      </c>
      <c r="H158" t="s">
        <v>768</v>
      </c>
      <c r="I158" t="s">
        <v>672</v>
      </c>
      <c r="J158" t="s">
        <v>768</v>
      </c>
      <c r="K158" t="s">
        <v>540</v>
      </c>
      <c r="L158">
        <v>40602</v>
      </c>
      <c r="M158" t="s">
        <v>326</v>
      </c>
      <c r="N158" t="s">
        <v>673</v>
      </c>
      <c r="O158" t="s">
        <v>769</v>
      </c>
      <c r="P158" t="s">
        <v>525</v>
      </c>
      <c r="Q158" t="s">
        <v>1445</v>
      </c>
      <c r="R158" t="s">
        <v>529</v>
      </c>
      <c r="S158">
        <v>89122317</v>
      </c>
      <c r="T158">
        <v>89122317</v>
      </c>
      <c r="U158" t="s">
        <v>1446</v>
      </c>
      <c r="V158" s="338" t="s">
        <v>555</v>
      </c>
      <c r="W158" t="s">
        <v>1038</v>
      </c>
      <c r="X158">
        <v>22618569</v>
      </c>
    </row>
    <row r="159" spans="1:24">
      <c r="A159" s="334" t="s">
        <v>515</v>
      </c>
      <c r="B159" t="s">
        <v>1397</v>
      </c>
      <c r="C159" t="s">
        <v>1396</v>
      </c>
      <c r="E159" t="s">
        <v>1288</v>
      </c>
      <c r="F159" t="s">
        <v>1287</v>
      </c>
      <c r="G159" t="s">
        <v>643</v>
      </c>
      <c r="H159" t="s">
        <v>521</v>
      </c>
      <c r="I159" t="s">
        <v>644</v>
      </c>
      <c r="J159" t="s">
        <v>541</v>
      </c>
      <c r="K159" t="s">
        <v>521</v>
      </c>
      <c r="L159">
        <v>20104</v>
      </c>
      <c r="M159" t="s">
        <v>128</v>
      </c>
      <c r="N159" t="s">
        <v>643</v>
      </c>
      <c r="O159" t="s">
        <v>643</v>
      </c>
      <c r="P159" t="s">
        <v>990</v>
      </c>
      <c r="Q159" t="s">
        <v>1381</v>
      </c>
      <c r="R159" t="s">
        <v>529</v>
      </c>
      <c r="S159">
        <v>24382450</v>
      </c>
      <c r="T159">
        <v>24381611</v>
      </c>
      <c r="U159" t="s">
        <v>1447</v>
      </c>
      <c r="V159" s="338">
        <v>24382450</v>
      </c>
      <c r="W159" t="s">
        <v>784</v>
      </c>
      <c r="X159">
        <v>24302406</v>
      </c>
    </row>
    <row r="160" spans="1:24">
      <c r="A160" s="334" t="s">
        <v>515</v>
      </c>
      <c r="B160" t="s">
        <v>1428</v>
      </c>
      <c r="C160" t="s">
        <v>1427</v>
      </c>
      <c r="E160" t="s">
        <v>1448</v>
      </c>
      <c r="F160" t="s">
        <v>1449</v>
      </c>
      <c r="G160" t="s">
        <v>893</v>
      </c>
      <c r="H160" t="s">
        <v>524</v>
      </c>
      <c r="I160" t="s">
        <v>522</v>
      </c>
      <c r="J160" t="s">
        <v>768</v>
      </c>
      <c r="K160" t="s">
        <v>541</v>
      </c>
      <c r="L160">
        <v>10601</v>
      </c>
      <c r="M160" t="s">
        <v>41</v>
      </c>
      <c r="N160" t="s">
        <v>525</v>
      </c>
      <c r="O160" t="s">
        <v>1450</v>
      </c>
      <c r="P160" t="s">
        <v>1450</v>
      </c>
      <c r="Q160" t="s">
        <v>1451</v>
      </c>
      <c r="R160" t="s">
        <v>529</v>
      </c>
      <c r="S160">
        <v>22300821</v>
      </c>
      <c r="T160" t="s">
        <v>555</v>
      </c>
      <c r="U160" t="s">
        <v>1452</v>
      </c>
      <c r="V160" s="338">
        <v>22300821</v>
      </c>
      <c r="W160" t="s">
        <v>1453</v>
      </c>
      <c r="X160">
        <v>22303775</v>
      </c>
    </row>
    <row r="161" spans="1:24">
      <c r="A161" s="334" t="s">
        <v>515</v>
      </c>
      <c r="B161" t="s">
        <v>1087</v>
      </c>
      <c r="C161" t="s">
        <v>1086</v>
      </c>
      <c r="E161" t="s">
        <v>1164</v>
      </c>
      <c r="F161" t="s">
        <v>1163</v>
      </c>
      <c r="G161" t="s">
        <v>671</v>
      </c>
      <c r="H161" t="s">
        <v>768</v>
      </c>
      <c r="I161" t="s">
        <v>522</v>
      </c>
      <c r="J161" t="s">
        <v>973</v>
      </c>
      <c r="K161" t="s">
        <v>540</v>
      </c>
      <c r="L161">
        <v>11102</v>
      </c>
      <c r="M161" t="s">
        <v>74</v>
      </c>
      <c r="N161" t="s">
        <v>525</v>
      </c>
      <c r="O161" t="s">
        <v>1025</v>
      </c>
      <c r="P161" t="s">
        <v>645</v>
      </c>
      <c r="Q161" t="s">
        <v>645</v>
      </c>
      <c r="R161" t="s">
        <v>529</v>
      </c>
      <c r="S161">
        <v>22928412</v>
      </c>
      <c r="T161">
        <v>25290178</v>
      </c>
      <c r="U161" t="s">
        <v>1454</v>
      </c>
      <c r="V161" s="338">
        <v>88280500</v>
      </c>
      <c r="W161" t="s">
        <v>1027</v>
      </c>
      <c r="X161">
        <v>22942049</v>
      </c>
    </row>
    <row r="162" spans="1:24">
      <c r="A162" s="334" t="s">
        <v>515</v>
      </c>
      <c r="B162" t="s">
        <v>655</v>
      </c>
      <c r="C162" t="s">
        <v>654</v>
      </c>
      <c r="E162" t="s">
        <v>1214</v>
      </c>
      <c r="F162" t="s">
        <v>1213</v>
      </c>
      <c r="G162" t="s">
        <v>539</v>
      </c>
      <c r="H162" t="s">
        <v>541</v>
      </c>
      <c r="I162" t="s">
        <v>522</v>
      </c>
      <c r="J162" t="s">
        <v>541</v>
      </c>
      <c r="K162" t="s">
        <v>524</v>
      </c>
      <c r="L162">
        <v>10103</v>
      </c>
      <c r="M162" t="s">
        <v>4</v>
      </c>
      <c r="N162" t="s">
        <v>525</v>
      </c>
      <c r="O162" t="s">
        <v>525</v>
      </c>
      <c r="P162" t="s">
        <v>1455</v>
      </c>
      <c r="Q162" t="s">
        <v>1456</v>
      </c>
      <c r="R162" t="s">
        <v>529</v>
      </c>
      <c r="S162">
        <v>22335489</v>
      </c>
      <c r="T162">
        <v>22572114</v>
      </c>
      <c r="U162" t="s">
        <v>1457</v>
      </c>
      <c r="V162" s="338">
        <v>22335489</v>
      </c>
      <c r="W162" t="s">
        <v>1055</v>
      </c>
      <c r="X162">
        <v>22551257</v>
      </c>
    </row>
    <row r="163" spans="1:24">
      <c r="A163" s="334" t="s">
        <v>515</v>
      </c>
      <c r="B163" t="s">
        <v>1220</v>
      </c>
      <c r="C163" t="s">
        <v>1219</v>
      </c>
      <c r="E163" t="s">
        <v>1263</v>
      </c>
      <c r="F163" t="s">
        <v>1262</v>
      </c>
      <c r="G163" t="s">
        <v>673</v>
      </c>
      <c r="H163" t="s">
        <v>768</v>
      </c>
      <c r="I163" t="s">
        <v>672</v>
      </c>
      <c r="J163" t="s">
        <v>768</v>
      </c>
      <c r="K163" t="s">
        <v>521</v>
      </c>
      <c r="L163">
        <v>40604</v>
      </c>
      <c r="M163" t="s">
        <v>328</v>
      </c>
      <c r="N163" t="s">
        <v>673</v>
      </c>
      <c r="O163" t="s">
        <v>769</v>
      </c>
      <c r="P163" t="s">
        <v>941</v>
      </c>
      <c r="Q163" t="s">
        <v>1458</v>
      </c>
      <c r="R163" t="s">
        <v>529</v>
      </c>
      <c r="S163">
        <v>40520560</v>
      </c>
      <c r="T163">
        <v>73007405</v>
      </c>
      <c r="U163" t="s">
        <v>1459</v>
      </c>
      <c r="V163" s="338">
        <v>40520560</v>
      </c>
      <c r="W163" t="s">
        <v>1038</v>
      </c>
      <c r="X163">
        <v>22618569</v>
      </c>
    </row>
    <row r="164" spans="1:24">
      <c r="A164" s="334" t="s">
        <v>515</v>
      </c>
      <c r="B164" t="s">
        <v>1290</v>
      </c>
      <c r="C164" t="s">
        <v>1289</v>
      </c>
      <c r="E164" t="s">
        <v>1207</v>
      </c>
      <c r="F164" t="s">
        <v>1206</v>
      </c>
      <c r="G164" t="s">
        <v>643</v>
      </c>
      <c r="H164" t="s">
        <v>768</v>
      </c>
      <c r="I164" t="s">
        <v>644</v>
      </c>
      <c r="J164" t="s">
        <v>524</v>
      </c>
      <c r="K164" t="s">
        <v>540</v>
      </c>
      <c r="L164">
        <v>20302</v>
      </c>
      <c r="M164" t="s">
        <v>154</v>
      </c>
      <c r="N164" t="s">
        <v>643</v>
      </c>
      <c r="O164" t="s">
        <v>1111</v>
      </c>
      <c r="P164" t="s">
        <v>769</v>
      </c>
      <c r="Q164" t="s">
        <v>1460</v>
      </c>
      <c r="R164" t="s">
        <v>529</v>
      </c>
      <c r="S164">
        <v>24948382</v>
      </c>
      <c r="T164">
        <v>24948382</v>
      </c>
      <c r="U164" t="s">
        <v>1461</v>
      </c>
      <c r="V164" s="338">
        <v>24948382</v>
      </c>
      <c r="W164" t="s">
        <v>1113</v>
      </c>
      <c r="X164">
        <v>24941124</v>
      </c>
    </row>
    <row r="165" spans="1:24">
      <c r="A165" s="334" t="s">
        <v>515</v>
      </c>
      <c r="B165" t="s">
        <v>1462</v>
      </c>
      <c r="C165" t="s">
        <v>1463</v>
      </c>
      <c r="E165" t="s">
        <v>1347</v>
      </c>
      <c r="F165" t="s">
        <v>1346</v>
      </c>
      <c r="G165" t="s">
        <v>1235</v>
      </c>
      <c r="H165" t="s">
        <v>562</v>
      </c>
      <c r="I165" t="s">
        <v>790</v>
      </c>
      <c r="J165" t="s">
        <v>573</v>
      </c>
      <c r="K165" t="s">
        <v>541</v>
      </c>
      <c r="L165">
        <v>60801</v>
      </c>
      <c r="M165" t="s">
        <v>448</v>
      </c>
      <c r="N165" t="s">
        <v>791</v>
      </c>
      <c r="O165" t="s">
        <v>1464</v>
      </c>
      <c r="P165" t="s">
        <v>1465</v>
      </c>
      <c r="Q165" t="s">
        <v>1466</v>
      </c>
      <c r="R165" t="s">
        <v>529</v>
      </c>
      <c r="S165">
        <v>83118928</v>
      </c>
      <c r="T165">
        <v>85193499</v>
      </c>
      <c r="U165" t="s">
        <v>1467</v>
      </c>
      <c r="V165" s="338">
        <v>83118928</v>
      </c>
      <c r="W165" t="s">
        <v>1468</v>
      </c>
      <c r="X165">
        <v>27733387</v>
      </c>
    </row>
    <row r="166" spans="1:24">
      <c r="A166" s="334" t="s">
        <v>515</v>
      </c>
      <c r="B166" t="s">
        <v>921</v>
      </c>
      <c r="C166" t="s">
        <v>920</v>
      </c>
      <c r="E166" t="s">
        <v>713</v>
      </c>
      <c r="F166" t="s">
        <v>712</v>
      </c>
      <c r="G166" t="s">
        <v>697</v>
      </c>
      <c r="H166" t="s">
        <v>768</v>
      </c>
      <c r="I166" t="s">
        <v>696</v>
      </c>
      <c r="J166" t="s">
        <v>524</v>
      </c>
      <c r="K166" t="s">
        <v>521</v>
      </c>
      <c r="L166">
        <v>30304</v>
      </c>
      <c r="M166" t="s">
        <v>261</v>
      </c>
      <c r="N166" t="s">
        <v>697</v>
      </c>
      <c r="O166" t="s">
        <v>698</v>
      </c>
      <c r="P166" t="s">
        <v>645</v>
      </c>
      <c r="Q166" t="s">
        <v>1469</v>
      </c>
      <c r="R166" t="s">
        <v>529</v>
      </c>
      <c r="S166">
        <v>40821332</v>
      </c>
      <c r="T166">
        <v>47087411</v>
      </c>
      <c r="U166" t="s">
        <v>1470</v>
      </c>
      <c r="V166" s="338">
        <v>40821332</v>
      </c>
      <c r="W166" t="s">
        <v>1352</v>
      </c>
      <c r="X166">
        <v>22792767</v>
      </c>
    </row>
    <row r="167" spans="1:24">
      <c r="A167" s="334" t="s">
        <v>515</v>
      </c>
      <c r="B167" t="s">
        <v>1003</v>
      </c>
      <c r="C167" t="s">
        <v>1002</v>
      </c>
      <c r="E167" t="s">
        <v>1085</v>
      </c>
      <c r="F167" t="s">
        <v>1084</v>
      </c>
      <c r="G167" t="s">
        <v>1186</v>
      </c>
      <c r="H167" t="s">
        <v>524</v>
      </c>
      <c r="I167" t="s">
        <v>644</v>
      </c>
      <c r="J167" t="s">
        <v>632</v>
      </c>
      <c r="K167" t="s">
        <v>541</v>
      </c>
      <c r="L167">
        <v>21001</v>
      </c>
      <c r="M167" t="s">
        <v>197</v>
      </c>
      <c r="N167" t="s">
        <v>643</v>
      </c>
      <c r="O167" t="s">
        <v>1186</v>
      </c>
      <c r="P167" t="s">
        <v>1187</v>
      </c>
      <c r="Q167" t="s">
        <v>1187</v>
      </c>
      <c r="R167" t="s">
        <v>529</v>
      </c>
      <c r="S167">
        <v>24603374</v>
      </c>
      <c r="T167" t="s">
        <v>555</v>
      </c>
      <c r="U167" t="s">
        <v>1471</v>
      </c>
      <c r="V167" s="338">
        <v>24603374</v>
      </c>
      <c r="W167" t="s">
        <v>1190</v>
      </c>
      <c r="X167">
        <v>24601238</v>
      </c>
    </row>
    <row r="168" spans="1:24">
      <c r="A168" s="334" t="s">
        <v>515</v>
      </c>
      <c r="B168" t="s">
        <v>1472</v>
      </c>
      <c r="C168" t="s">
        <v>1473</v>
      </c>
      <c r="E168" t="s">
        <v>1363</v>
      </c>
      <c r="F168" t="s">
        <v>1362</v>
      </c>
      <c r="G168" t="s">
        <v>860</v>
      </c>
      <c r="H168" t="s">
        <v>524</v>
      </c>
      <c r="I168" t="s">
        <v>812</v>
      </c>
      <c r="J168" t="s">
        <v>524</v>
      </c>
      <c r="K168" t="s">
        <v>573</v>
      </c>
      <c r="L168">
        <v>50308</v>
      </c>
      <c r="M168" t="s">
        <v>361</v>
      </c>
      <c r="N168" t="s">
        <v>813</v>
      </c>
      <c r="O168" t="s">
        <v>860</v>
      </c>
      <c r="P168" t="s">
        <v>1474</v>
      </c>
      <c r="Q168" t="s">
        <v>1475</v>
      </c>
      <c r="R168" t="s">
        <v>529</v>
      </c>
      <c r="S168">
        <v>26546087</v>
      </c>
      <c r="T168" t="s">
        <v>555</v>
      </c>
      <c r="U168" s="342" t="s">
        <v>1476</v>
      </c>
      <c r="V168" s="343">
        <v>88880126</v>
      </c>
      <c r="W168" t="s">
        <v>1477</v>
      </c>
      <c r="X168" s="343">
        <v>26750475</v>
      </c>
    </row>
    <row r="169" spans="1:24">
      <c r="A169" s="334" t="s">
        <v>515</v>
      </c>
      <c r="B169" t="s">
        <v>788</v>
      </c>
      <c r="C169" t="s">
        <v>787</v>
      </c>
      <c r="E169" t="s">
        <v>1338</v>
      </c>
      <c r="F169" t="s">
        <v>1337</v>
      </c>
      <c r="G169" t="s">
        <v>673</v>
      </c>
      <c r="H169" t="s">
        <v>562</v>
      </c>
      <c r="I169" t="s">
        <v>672</v>
      </c>
      <c r="J169" t="s">
        <v>524</v>
      </c>
      <c r="K169" t="s">
        <v>524</v>
      </c>
      <c r="L169">
        <v>40303</v>
      </c>
      <c r="M169" t="s">
        <v>308</v>
      </c>
      <c r="N169" t="s">
        <v>673</v>
      </c>
      <c r="O169" t="s">
        <v>674</v>
      </c>
      <c r="P169" t="s">
        <v>675</v>
      </c>
      <c r="Q169" t="s">
        <v>1478</v>
      </c>
      <c r="R169" t="s">
        <v>529</v>
      </c>
      <c r="S169">
        <v>22353355</v>
      </c>
      <c r="T169">
        <v>22358855</v>
      </c>
      <c r="U169" t="s">
        <v>1479</v>
      </c>
      <c r="V169" s="338">
        <v>22353355</v>
      </c>
      <c r="W169" t="s">
        <v>728</v>
      </c>
      <c r="X169">
        <v>25660341</v>
      </c>
    </row>
    <row r="170" spans="1:24">
      <c r="A170" s="334" t="s">
        <v>515</v>
      </c>
      <c r="B170" t="s">
        <v>1480</v>
      </c>
      <c r="C170" t="s">
        <v>1481</v>
      </c>
      <c r="E170" t="s">
        <v>1374</v>
      </c>
      <c r="F170" t="s">
        <v>1373</v>
      </c>
      <c r="G170" t="s">
        <v>860</v>
      </c>
      <c r="H170" t="s">
        <v>768</v>
      </c>
      <c r="I170" t="s">
        <v>812</v>
      </c>
      <c r="J170" t="s">
        <v>562</v>
      </c>
      <c r="K170" t="s">
        <v>524</v>
      </c>
      <c r="L170">
        <v>50503</v>
      </c>
      <c r="M170" t="s">
        <v>369</v>
      </c>
      <c r="N170" t="s">
        <v>813</v>
      </c>
      <c r="O170" t="s">
        <v>1482</v>
      </c>
      <c r="P170" t="s">
        <v>1483</v>
      </c>
      <c r="Q170" t="s">
        <v>1484</v>
      </c>
      <c r="R170" t="s">
        <v>529</v>
      </c>
      <c r="S170">
        <v>40017993</v>
      </c>
      <c r="T170" t="s">
        <v>555</v>
      </c>
      <c r="U170" t="s">
        <v>1485</v>
      </c>
      <c r="V170" s="338">
        <v>83214832</v>
      </c>
      <c r="W170" t="s">
        <v>1486</v>
      </c>
      <c r="X170">
        <v>83909628</v>
      </c>
    </row>
    <row r="171" spans="1:24">
      <c r="A171" s="334" t="s">
        <v>515</v>
      </c>
      <c r="B171" t="s">
        <v>749</v>
      </c>
      <c r="C171" t="s">
        <v>748</v>
      </c>
      <c r="E171" t="s">
        <v>1380</v>
      </c>
      <c r="F171" t="s">
        <v>1379</v>
      </c>
      <c r="G171" t="s">
        <v>1180</v>
      </c>
      <c r="H171" t="s">
        <v>562</v>
      </c>
      <c r="I171" t="s">
        <v>790</v>
      </c>
      <c r="J171" t="s">
        <v>973</v>
      </c>
      <c r="K171" t="s">
        <v>541</v>
      </c>
      <c r="L171">
        <v>61101</v>
      </c>
      <c r="M171" t="s">
        <v>459</v>
      </c>
      <c r="N171" t="s">
        <v>791</v>
      </c>
      <c r="O171" t="s">
        <v>1181</v>
      </c>
      <c r="P171" t="s">
        <v>1182</v>
      </c>
      <c r="Q171" t="s">
        <v>1487</v>
      </c>
      <c r="R171" t="s">
        <v>529</v>
      </c>
      <c r="S171">
        <v>26436128</v>
      </c>
      <c r="T171">
        <v>26432421</v>
      </c>
      <c r="U171" t="s">
        <v>1488</v>
      </c>
      <c r="V171" s="338">
        <v>26431130</v>
      </c>
      <c r="W171" t="s">
        <v>1185</v>
      </c>
      <c r="X171">
        <v>26377451</v>
      </c>
    </row>
    <row r="172" spans="1:24">
      <c r="A172" s="334" t="s">
        <v>515</v>
      </c>
      <c r="B172" t="s">
        <v>1489</v>
      </c>
      <c r="C172" t="s">
        <v>1490</v>
      </c>
      <c r="E172" t="s">
        <v>1404</v>
      </c>
      <c r="F172" t="s">
        <v>1403</v>
      </c>
      <c r="G172" t="s">
        <v>520</v>
      </c>
      <c r="H172" t="s">
        <v>521</v>
      </c>
      <c r="I172" t="s">
        <v>522</v>
      </c>
      <c r="J172" t="s">
        <v>523</v>
      </c>
      <c r="K172" t="s">
        <v>541</v>
      </c>
      <c r="L172">
        <v>10901</v>
      </c>
      <c r="M172" t="s">
        <v>62</v>
      </c>
      <c r="N172" t="s">
        <v>525</v>
      </c>
      <c r="O172" t="s">
        <v>526</v>
      </c>
      <c r="P172" t="s">
        <v>526</v>
      </c>
      <c r="Q172" t="s">
        <v>645</v>
      </c>
      <c r="R172" t="s">
        <v>529</v>
      </c>
      <c r="S172">
        <v>22827777</v>
      </c>
      <c r="T172">
        <v>85592927</v>
      </c>
      <c r="U172" t="s">
        <v>1491</v>
      </c>
      <c r="V172" s="338">
        <v>85592927</v>
      </c>
      <c r="W172" t="s">
        <v>533</v>
      </c>
      <c r="X172">
        <v>22822636</v>
      </c>
    </row>
    <row r="173" spans="1:24">
      <c r="A173" s="334" t="s">
        <v>515</v>
      </c>
      <c r="B173" t="s">
        <v>538</v>
      </c>
      <c r="C173" t="s">
        <v>537</v>
      </c>
      <c r="E173" t="s">
        <v>1492</v>
      </c>
      <c r="F173" t="s">
        <v>1493</v>
      </c>
      <c r="G173" t="s">
        <v>1494</v>
      </c>
      <c r="H173" t="s">
        <v>562</v>
      </c>
      <c r="I173" t="s">
        <v>522</v>
      </c>
      <c r="J173" t="s">
        <v>874</v>
      </c>
      <c r="K173" t="s">
        <v>541</v>
      </c>
      <c r="L173">
        <v>10701</v>
      </c>
      <c r="M173" t="s">
        <v>48</v>
      </c>
      <c r="N173" t="s">
        <v>525</v>
      </c>
      <c r="O173" t="s">
        <v>1495</v>
      </c>
      <c r="P173" t="s">
        <v>1496</v>
      </c>
      <c r="Q173" t="s">
        <v>1496</v>
      </c>
      <c r="R173" t="s">
        <v>529</v>
      </c>
      <c r="S173">
        <v>22491516</v>
      </c>
      <c r="T173">
        <v>22828132</v>
      </c>
      <c r="U173" t="s">
        <v>1497</v>
      </c>
      <c r="V173" s="338">
        <v>22491516</v>
      </c>
      <c r="W173" t="s">
        <v>1498</v>
      </c>
      <c r="X173">
        <v>24165218</v>
      </c>
    </row>
    <row r="174" spans="1:24">
      <c r="A174" s="334" t="s">
        <v>515</v>
      </c>
      <c r="B174" t="s">
        <v>1343</v>
      </c>
      <c r="C174" t="s">
        <v>1342</v>
      </c>
      <c r="E174" t="s">
        <v>582</v>
      </c>
      <c r="F174" t="s">
        <v>581</v>
      </c>
      <c r="G174" t="s">
        <v>1235</v>
      </c>
      <c r="H174" t="s">
        <v>632</v>
      </c>
      <c r="I174" t="s">
        <v>790</v>
      </c>
      <c r="J174" t="s">
        <v>632</v>
      </c>
      <c r="K174" t="s">
        <v>524</v>
      </c>
      <c r="L174">
        <v>61003</v>
      </c>
      <c r="M174" t="s">
        <v>457</v>
      </c>
      <c r="N174" t="s">
        <v>791</v>
      </c>
      <c r="O174" t="s">
        <v>1236</v>
      </c>
      <c r="P174" t="s">
        <v>1237</v>
      </c>
      <c r="Q174" t="s">
        <v>1499</v>
      </c>
      <c r="R174" t="s">
        <v>529</v>
      </c>
      <c r="S174">
        <v>27322886</v>
      </c>
      <c r="T174">
        <v>85831081</v>
      </c>
      <c r="U174" t="s">
        <v>1500</v>
      </c>
      <c r="V174" s="338">
        <v>27322886</v>
      </c>
      <c r="W174" t="s">
        <v>1501</v>
      </c>
      <c r="X174">
        <v>27322287</v>
      </c>
    </row>
    <row r="175" spans="1:24">
      <c r="A175" s="334" t="s">
        <v>515</v>
      </c>
      <c r="B175" t="s">
        <v>695</v>
      </c>
      <c r="C175" t="s">
        <v>694</v>
      </c>
      <c r="E175" t="s">
        <v>1132</v>
      </c>
      <c r="F175" t="s">
        <v>1131</v>
      </c>
      <c r="G175" t="s">
        <v>673</v>
      </c>
      <c r="H175" t="s">
        <v>521</v>
      </c>
      <c r="I175" t="s">
        <v>672</v>
      </c>
      <c r="J175" t="s">
        <v>540</v>
      </c>
      <c r="K175" t="s">
        <v>521</v>
      </c>
      <c r="L175">
        <v>40204</v>
      </c>
      <c r="M175" t="s">
        <v>302</v>
      </c>
      <c r="N175" t="s">
        <v>673</v>
      </c>
      <c r="O175" t="s">
        <v>1502</v>
      </c>
      <c r="P175" t="s">
        <v>1503</v>
      </c>
      <c r="Q175" t="s">
        <v>1503</v>
      </c>
      <c r="R175" t="s">
        <v>529</v>
      </c>
      <c r="S175">
        <v>21017459</v>
      </c>
      <c r="T175" t="s">
        <v>555</v>
      </c>
      <c r="U175" t="s">
        <v>1504</v>
      </c>
      <c r="V175" s="338">
        <v>21017459</v>
      </c>
      <c r="W175" t="s">
        <v>1169</v>
      </c>
      <c r="X175">
        <v>22627025</v>
      </c>
    </row>
    <row r="176" spans="1:24">
      <c r="A176" s="334" t="s">
        <v>515</v>
      </c>
      <c r="B176" t="s">
        <v>1312</v>
      </c>
      <c r="C176" t="s">
        <v>1311</v>
      </c>
      <c r="E176" t="s">
        <v>1473</v>
      </c>
      <c r="F176" t="s">
        <v>1472</v>
      </c>
      <c r="G176" t="s">
        <v>673</v>
      </c>
      <c r="H176" t="s">
        <v>521</v>
      </c>
      <c r="I176" t="s">
        <v>672</v>
      </c>
      <c r="J176" t="s">
        <v>540</v>
      </c>
      <c r="K176" t="s">
        <v>541</v>
      </c>
      <c r="L176">
        <v>40201</v>
      </c>
      <c r="M176" t="s">
        <v>299</v>
      </c>
      <c r="N176" t="s">
        <v>673</v>
      </c>
      <c r="O176" t="s">
        <v>1502</v>
      </c>
      <c r="P176" t="s">
        <v>1502</v>
      </c>
      <c r="Q176" t="s">
        <v>1505</v>
      </c>
      <c r="R176" t="s">
        <v>529</v>
      </c>
      <c r="S176">
        <v>22374454</v>
      </c>
      <c r="T176">
        <v>22634967</v>
      </c>
      <c r="U176" t="s">
        <v>1506</v>
      </c>
      <c r="V176" s="338">
        <v>22374454</v>
      </c>
      <c r="W176" t="s">
        <v>1169</v>
      </c>
      <c r="X176">
        <v>22623025</v>
      </c>
    </row>
    <row r="177" spans="1:24">
      <c r="A177" s="334" t="s">
        <v>515</v>
      </c>
      <c r="B177" t="s">
        <v>1268</v>
      </c>
      <c r="C177" t="s">
        <v>1267</v>
      </c>
      <c r="E177" t="s">
        <v>1252</v>
      </c>
      <c r="F177" t="s">
        <v>1251</v>
      </c>
      <c r="G177" t="s">
        <v>1507</v>
      </c>
      <c r="H177" t="s">
        <v>540</v>
      </c>
      <c r="I177" t="s">
        <v>790</v>
      </c>
      <c r="J177" t="s">
        <v>541</v>
      </c>
      <c r="K177" t="s">
        <v>973</v>
      </c>
      <c r="L177">
        <v>60111</v>
      </c>
      <c r="M177" t="s">
        <v>412</v>
      </c>
      <c r="N177" t="s">
        <v>791</v>
      </c>
      <c r="O177" t="s">
        <v>791</v>
      </c>
      <c r="P177" t="s">
        <v>1508</v>
      </c>
      <c r="Q177" t="s">
        <v>1508</v>
      </c>
      <c r="R177" t="s">
        <v>529</v>
      </c>
      <c r="S177">
        <v>26420289</v>
      </c>
      <c r="T177">
        <v>87772105</v>
      </c>
      <c r="U177" t="s">
        <v>1509</v>
      </c>
      <c r="V177" s="338">
        <v>89788285</v>
      </c>
      <c r="W177" t="s">
        <v>1510</v>
      </c>
      <c r="X177">
        <v>26420211</v>
      </c>
    </row>
    <row r="178" spans="1:24">
      <c r="A178" s="334" t="s">
        <v>515</v>
      </c>
      <c r="B178" t="s">
        <v>1053</v>
      </c>
      <c r="C178" t="s">
        <v>1052</v>
      </c>
      <c r="E178" t="s">
        <v>835</v>
      </c>
      <c r="F178" t="s">
        <v>834</v>
      </c>
      <c r="G178" t="s">
        <v>539</v>
      </c>
      <c r="H178" t="s">
        <v>524</v>
      </c>
      <c r="I178" t="s">
        <v>522</v>
      </c>
      <c r="J178" t="s">
        <v>541</v>
      </c>
      <c r="K178" t="s">
        <v>768</v>
      </c>
      <c r="L178">
        <v>10106</v>
      </c>
      <c r="M178" t="s">
        <v>7</v>
      </c>
      <c r="N178" t="s">
        <v>525</v>
      </c>
      <c r="O178" t="s">
        <v>525</v>
      </c>
      <c r="P178" t="s">
        <v>1291</v>
      </c>
      <c r="Q178" t="s">
        <v>1511</v>
      </c>
      <c r="R178" t="s">
        <v>529</v>
      </c>
      <c r="S178">
        <v>40364554</v>
      </c>
      <c r="T178">
        <v>22270211</v>
      </c>
      <c r="U178" t="s">
        <v>1512</v>
      </c>
      <c r="V178" s="338">
        <v>40364554</v>
      </c>
      <c r="W178" t="s">
        <v>567</v>
      </c>
      <c r="X178">
        <v>22271729</v>
      </c>
    </row>
    <row r="179" spans="1:24">
      <c r="A179" s="334" t="s">
        <v>515</v>
      </c>
      <c r="B179" t="s">
        <v>960</v>
      </c>
      <c r="C179" t="s">
        <v>959</v>
      </c>
      <c r="E179" t="s">
        <v>1513</v>
      </c>
      <c r="F179" t="s">
        <v>1514</v>
      </c>
      <c r="G179" t="s">
        <v>697</v>
      </c>
      <c r="H179" t="s">
        <v>541</v>
      </c>
      <c r="I179" t="s">
        <v>696</v>
      </c>
      <c r="J179" t="s">
        <v>541</v>
      </c>
      <c r="K179" t="s">
        <v>540</v>
      </c>
      <c r="L179">
        <v>30102</v>
      </c>
      <c r="M179" t="s">
        <v>242</v>
      </c>
      <c r="N179" t="s">
        <v>697</v>
      </c>
      <c r="O179" t="s">
        <v>697</v>
      </c>
      <c r="P179" t="s">
        <v>1104</v>
      </c>
      <c r="Q179" t="s">
        <v>1105</v>
      </c>
      <c r="R179" t="s">
        <v>529</v>
      </c>
      <c r="S179">
        <v>25520931</v>
      </c>
      <c r="T179">
        <v>25510456</v>
      </c>
      <c r="U179" t="s">
        <v>1515</v>
      </c>
      <c r="V179" s="338">
        <v>25520931</v>
      </c>
      <c r="W179" t="s">
        <v>1062</v>
      </c>
      <c r="X179">
        <v>25520752</v>
      </c>
    </row>
    <row r="180" spans="1:24">
      <c r="A180" s="334" t="s">
        <v>515</v>
      </c>
      <c r="B180" t="s">
        <v>892</v>
      </c>
      <c r="C180" t="s">
        <v>891</v>
      </c>
      <c r="E180" t="s">
        <v>1481</v>
      </c>
      <c r="F180" t="s">
        <v>1480</v>
      </c>
      <c r="G180" t="s">
        <v>1155</v>
      </c>
      <c r="H180" t="s">
        <v>541</v>
      </c>
      <c r="I180" t="s">
        <v>812</v>
      </c>
      <c r="J180" t="s">
        <v>540</v>
      </c>
      <c r="K180" t="s">
        <v>541</v>
      </c>
      <c r="L180">
        <v>50201</v>
      </c>
      <c r="M180" t="s">
        <v>347</v>
      </c>
      <c r="N180" t="s">
        <v>813</v>
      </c>
      <c r="O180" t="s">
        <v>1155</v>
      </c>
      <c r="P180" t="s">
        <v>1155</v>
      </c>
      <c r="Q180" t="s">
        <v>1516</v>
      </c>
      <c r="R180" t="s">
        <v>529</v>
      </c>
      <c r="S180">
        <v>26864838</v>
      </c>
      <c r="T180" t="s">
        <v>555</v>
      </c>
      <c r="U180" t="s">
        <v>1517</v>
      </c>
      <c r="V180" s="338">
        <v>89208100</v>
      </c>
      <c r="W180" t="s">
        <v>1159</v>
      </c>
      <c r="X180">
        <v>26867009</v>
      </c>
    </row>
    <row r="181" spans="1:24">
      <c r="A181" s="334" t="s">
        <v>515</v>
      </c>
      <c r="B181" t="s">
        <v>1242</v>
      </c>
      <c r="C181" t="s">
        <v>1241</v>
      </c>
      <c r="E181" t="s">
        <v>1518</v>
      </c>
      <c r="F181" t="s">
        <v>1519</v>
      </c>
      <c r="G181" t="s">
        <v>673</v>
      </c>
      <c r="H181" t="s">
        <v>874</v>
      </c>
      <c r="I181" t="s">
        <v>672</v>
      </c>
      <c r="J181" t="s">
        <v>874</v>
      </c>
      <c r="K181" t="s">
        <v>541</v>
      </c>
      <c r="L181">
        <v>40701</v>
      </c>
      <c r="M181" t="s">
        <v>329</v>
      </c>
      <c r="N181" t="s">
        <v>673</v>
      </c>
      <c r="O181" t="s">
        <v>875</v>
      </c>
      <c r="P181" t="s">
        <v>990</v>
      </c>
      <c r="Q181" t="s">
        <v>1520</v>
      </c>
      <c r="R181" t="s">
        <v>529</v>
      </c>
      <c r="S181">
        <v>22934863</v>
      </c>
      <c r="T181">
        <v>22393567</v>
      </c>
      <c r="U181" t="s">
        <v>1521</v>
      </c>
      <c r="V181" s="338">
        <v>22934863</v>
      </c>
      <c r="W181" t="s">
        <v>879</v>
      </c>
      <c r="X181">
        <v>22654304</v>
      </c>
    </row>
    <row r="182" spans="1:24">
      <c r="A182" s="334" t="s">
        <v>515</v>
      </c>
      <c r="B182" t="s">
        <v>1424</v>
      </c>
      <c r="C182" t="s">
        <v>1423</v>
      </c>
      <c r="E182" s="340" t="s">
        <v>1522</v>
      </c>
      <c r="F182" t="s">
        <v>1523</v>
      </c>
      <c r="G182" t="s">
        <v>673</v>
      </c>
      <c r="H182" t="s">
        <v>540</v>
      </c>
      <c r="I182" t="s">
        <v>672</v>
      </c>
      <c r="J182" t="s">
        <v>541</v>
      </c>
      <c r="K182" t="s">
        <v>524</v>
      </c>
      <c r="L182">
        <v>40103</v>
      </c>
      <c r="M182" t="s">
        <v>296</v>
      </c>
      <c r="N182" t="s">
        <v>673</v>
      </c>
      <c r="O182" t="s">
        <v>673</v>
      </c>
      <c r="P182" t="s">
        <v>941</v>
      </c>
      <c r="Q182" t="s">
        <v>941</v>
      </c>
      <c r="R182" t="s">
        <v>529</v>
      </c>
      <c r="S182">
        <v>22659026</v>
      </c>
      <c r="T182">
        <v>22659026</v>
      </c>
      <c r="U182" t="s">
        <v>1524</v>
      </c>
      <c r="V182" s="338">
        <v>22659026</v>
      </c>
      <c r="W182" t="s">
        <v>1050</v>
      </c>
      <c r="X182">
        <v>22375389</v>
      </c>
    </row>
    <row r="183" spans="1:24">
      <c r="A183" s="334" t="s">
        <v>515</v>
      </c>
      <c r="B183" t="s">
        <v>1349</v>
      </c>
      <c r="C183" t="s">
        <v>1348</v>
      </c>
      <c r="E183" t="s">
        <v>599</v>
      </c>
      <c r="F183" t="s">
        <v>598</v>
      </c>
      <c r="G183" t="s">
        <v>791</v>
      </c>
      <c r="H183" t="s">
        <v>541</v>
      </c>
      <c r="I183" t="s">
        <v>790</v>
      </c>
      <c r="J183" t="s">
        <v>541</v>
      </c>
      <c r="K183" t="s">
        <v>573</v>
      </c>
      <c r="L183">
        <v>60108</v>
      </c>
      <c r="M183" t="s">
        <v>410</v>
      </c>
      <c r="N183" t="s">
        <v>791</v>
      </c>
      <c r="O183" t="s">
        <v>791</v>
      </c>
      <c r="P183" t="s">
        <v>1525</v>
      </c>
      <c r="Q183" t="s">
        <v>1526</v>
      </c>
      <c r="R183" t="s">
        <v>529</v>
      </c>
      <c r="S183">
        <v>26633839</v>
      </c>
      <c r="T183">
        <v>26632505</v>
      </c>
      <c r="U183" t="s">
        <v>1527</v>
      </c>
      <c r="V183" s="338">
        <v>26633839</v>
      </c>
      <c r="W183" t="s">
        <v>1383</v>
      </c>
      <c r="X183">
        <v>26639730</v>
      </c>
    </row>
    <row r="184" spans="1:24">
      <c r="A184" s="334" t="s">
        <v>515</v>
      </c>
      <c r="B184" t="s">
        <v>519</v>
      </c>
      <c r="C184" t="s">
        <v>518</v>
      </c>
      <c r="E184" t="s">
        <v>1249</v>
      </c>
      <c r="F184" t="s">
        <v>1248</v>
      </c>
      <c r="G184" t="s">
        <v>520</v>
      </c>
      <c r="H184" t="s">
        <v>521</v>
      </c>
      <c r="I184" t="s">
        <v>522</v>
      </c>
      <c r="J184" t="s">
        <v>523</v>
      </c>
      <c r="K184" t="s">
        <v>540</v>
      </c>
      <c r="L184">
        <v>10902</v>
      </c>
      <c r="M184" t="s">
        <v>63</v>
      </c>
      <c r="N184" t="s">
        <v>525</v>
      </c>
      <c r="O184" t="s">
        <v>526</v>
      </c>
      <c r="P184" t="s">
        <v>1528</v>
      </c>
      <c r="Q184" t="s">
        <v>645</v>
      </c>
      <c r="R184" t="s">
        <v>529</v>
      </c>
      <c r="S184">
        <v>22826512</v>
      </c>
      <c r="T184">
        <v>22038128</v>
      </c>
      <c r="U184" t="s">
        <v>1529</v>
      </c>
      <c r="V184" s="338">
        <v>83933196</v>
      </c>
      <c r="W184" t="s">
        <v>533</v>
      </c>
      <c r="X184">
        <v>25821525</v>
      </c>
    </row>
    <row r="185" spans="1:24">
      <c r="A185" s="334" t="s">
        <v>515</v>
      </c>
      <c r="B185" t="s">
        <v>1519</v>
      </c>
      <c r="C185" t="s">
        <v>1518</v>
      </c>
      <c r="E185" t="s">
        <v>1154</v>
      </c>
      <c r="F185" t="s">
        <v>1153</v>
      </c>
      <c r="G185" t="s">
        <v>860</v>
      </c>
      <c r="H185" t="s">
        <v>524</v>
      </c>
      <c r="I185" t="s">
        <v>812</v>
      </c>
      <c r="J185" t="s">
        <v>524</v>
      </c>
      <c r="K185" t="s">
        <v>573</v>
      </c>
      <c r="L185">
        <v>50308</v>
      </c>
      <c r="M185" t="s">
        <v>361</v>
      </c>
      <c r="N185" t="s">
        <v>813</v>
      </c>
      <c r="O185" t="s">
        <v>860</v>
      </c>
      <c r="P185" t="s">
        <v>1474</v>
      </c>
      <c r="Q185" t="s">
        <v>1530</v>
      </c>
      <c r="R185" t="s">
        <v>529</v>
      </c>
      <c r="S185">
        <v>26545042</v>
      </c>
      <c r="T185">
        <v>26545044</v>
      </c>
      <c r="U185" t="s">
        <v>1531</v>
      </c>
      <c r="V185" s="338">
        <v>26545042</v>
      </c>
      <c r="W185" t="s">
        <v>1477</v>
      </c>
      <c r="X185">
        <v>26750475</v>
      </c>
    </row>
    <row r="186" spans="1:24">
      <c r="A186" s="334" t="s">
        <v>515</v>
      </c>
      <c r="B186" t="s">
        <v>1284</v>
      </c>
      <c r="C186" t="s">
        <v>1283</v>
      </c>
      <c r="E186" t="s">
        <v>995</v>
      </c>
      <c r="F186" t="s">
        <v>994</v>
      </c>
      <c r="G186" t="s">
        <v>939</v>
      </c>
      <c r="H186" t="s">
        <v>521</v>
      </c>
      <c r="I186" t="s">
        <v>867</v>
      </c>
      <c r="J186" t="s">
        <v>768</v>
      </c>
      <c r="K186" t="s">
        <v>540</v>
      </c>
      <c r="L186">
        <v>70602</v>
      </c>
      <c r="M186" t="s">
        <v>490</v>
      </c>
      <c r="N186" t="s">
        <v>866</v>
      </c>
      <c r="O186" t="s">
        <v>1532</v>
      </c>
      <c r="P186" t="s">
        <v>1046</v>
      </c>
      <c r="Q186" t="s">
        <v>1533</v>
      </c>
      <c r="R186" t="s">
        <v>529</v>
      </c>
      <c r="S186">
        <v>40003554</v>
      </c>
      <c r="T186" t="s">
        <v>555</v>
      </c>
      <c r="U186" t="s">
        <v>1534</v>
      </c>
      <c r="V186" s="338">
        <v>40003554</v>
      </c>
      <c r="W186" t="s">
        <v>1535</v>
      </c>
      <c r="X186">
        <v>27165048</v>
      </c>
    </row>
    <row r="187" spans="1:24">
      <c r="A187" s="334" t="s">
        <v>515</v>
      </c>
      <c r="B187" t="s">
        <v>1317</v>
      </c>
      <c r="C187" t="s">
        <v>1316</v>
      </c>
      <c r="E187" t="s">
        <v>631</v>
      </c>
      <c r="F187" t="s">
        <v>630</v>
      </c>
      <c r="G187" t="s">
        <v>520</v>
      </c>
      <c r="H187" t="s">
        <v>524</v>
      </c>
      <c r="I187" t="s">
        <v>522</v>
      </c>
      <c r="J187" t="s">
        <v>540</v>
      </c>
      <c r="K187" t="s">
        <v>524</v>
      </c>
      <c r="L187">
        <v>10203</v>
      </c>
      <c r="M187" t="s">
        <v>15</v>
      </c>
      <c r="N187" t="s">
        <v>525</v>
      </c>
      <c r="O187" t="s">
        <v>656</v>
      </c>
      <c r="P187" t="s">
        <v>645</v>
      </c>
      <c r="Q187" t="s">
        <v>1536</v>
      </c>
      <c r="R187" t="s">
        <v>529</v>
      </c>
      <c r="S187">
        <v>22886113</v>
      </c>
      <c r="T187">
        <v>22281178</v>
      </c>
      <c r="U187" t="s">
        <v>1537</v>
      </c>
      <c r="V187" s="338">
        <v>22886113</v>
      </c>
      <c r="W187" t="s">
        <v>659</v>
      </c>
      <c r="X187">
        <v>22284630</v>
      </c>
    </row>
    <row r="188" spans="1:24">
      <c r="A188" s="334" t="s">
        <v>515</v>
      </c>
      <c r="B188" t="s">
        <v>779</v>
      </c>
      <c r="C188" t="s">
        <v>778</v>
      </c>
      <c r="E188" t="s">
        <v>1385</v>
      </c>
      <c r="F188" t="s">
        <v>1384</v>
      </c>
      <c r="G188" t="s">
        <v>520</v>
      </c>
      <c r="H188" t="s">
        <v>524</v>
      </c>
      <c r="I188" t="s">
        <v>522</v>
      </c>
      <c r="J188" t="s">
        <v>540</v>
      </c>
      <c r="K188" t="s">
        <v>524</v>
      </c>
      <c r="L188">
        <v>10203</v>
      </c>
      <c r="M188" t="s">
        <v>15</v>
      </c>
      <c r="N188" t="s">
        <v>525</v>
      </c>
      <c r="O188" t="s">
        <v>656</v>
      </c>
      <c r="P188" t="s">
        <v>645</v>
      </c>
      <c r="Q188" t="s">
        <v>849</v>
      </c>
      <c r="R188" t="s">
        <v>529</v>
      </c>
      <c r="S188">
        <v>22152393</v>
      </c>
      <c r="T188">
        <v>22152398</v>
      </c>
      <c r="U188" t="s">
        <v>1538</v>
      </c>
      <c r="V188" s="338">
        <v>22152393</v>
      </c>
      <c r="W188" t="s">
        <v>659</v>
      </c>
      <c r="X188">
        <v>22284630</v>
      </c>
    </row>
    <row r="189" spans="1:24">
      <c r="A189" s="334" t="s">
        <v>515</v>
      </c>
      <c r="B189" t="s">
        <v>1117</v>
      </c>
      <c r="C189" t="s">
        <v>1116</v>
      </c>
      <c r="E189" t="s">
        <v>873</v>
      </c>
      <c r="F189" t="s">
        <v>872</v>
      </c>
      <c r="G189" t="s">
        <v>520</v>
      </c>
      <c r="H189" t="s">
        <v>524</v>
      </c>
      <c r="I189" t="s">
        <v>522</v>
      </c>
      <c r="J189" t="s">
        <v>540</v>
      </c>
      <c r="K189" t="s">
        <v>524</v>
      </c>
      <c r="L189">
        <v>10203</v>
      </c>
      <c r="M189" t="s">
        <v>15</v>
      </c>
      <c r="N189" t="s">
        <v>525</v>
      </c>
      <c r="O189" t="s">
        <v>656</v>
      </c>
      <c r="P189" t="s">
        <v>645</v>
      </c>
      <c r="Q189" t="s">
        <v>1539</v>
      </c>
      <c r="R189" t="s">
        <v>529</v>
      </c>
      <c r="S189">
        <v>22280562</v>
      </c>
      <c r="T189">
        <v>22280562</v>
      </c>
      <c r="U189" t="s">
        <v>1540</v>
      </c>
      <c r="V189" s="338">
        <v>22280562</v>
      </c>
      <c r="W189" t="s">
        <v>659</v>
      </c>
      <c r="X189">
        <v>22284630</v>
      </c>
    </row>
    <row r="190" spans="1:24">
      <c r="A190" s="334" t="s">
        <v>515</v>
      </c>
      <c r="B190" t="s">
        <v>561</v>
      </c>
      <c r="C190" t="s">
        <v>560</v>
      </c>
      <c r="E190" t="s">
        <v>1395</v>
      </c>
      <c r="F190" t="s">
        <v>1394</v>
      </c>
      <c r="G190" t="s">
        <v>539</v>
      </c>
      <c r="H190" t="s">
        <v>524</v>
      </c>
      <c r="I190" t="s">
        <v>522</v>
      </c>
      <c r="J190" t="s">
        <v>541</v>
      </c>
      <c r="K190" t="s">
        <v>768</v>
      </c>
      <c r="L190">
        <v>10106</v>
      </c>
      <c r="M190" t="s">
        <v>7</v>
      </c>
      <c r="N190" t="s">
        <v>525</v>
      </c>
      <c r="O190" t="s">
        <v>525</v>
      </c>
      <c r="P190" t="s">
        <v>1291</v>
      </c>
      <c r="Q190" t="s">
        <v>1511</v>
      </c>
      <c r="R190" t="s">
        <v>529</v>
      </c>
      <c r="S190">
        <v>22140489</v>
      </c>
      <c r="T190">
        <v>22140485</v>
      </c>
      <c r="U190" t="s">
        <v>1541</v>
      </c>
      <c r="V190" s="338">
        <v>22140485</v>
      </c>
      <c r="W190" t="s">
        <v>567</v>
      </c>
      <c r="X190">
        <v>22271729</v>
      </c>
    </row>
    <row r="191" spans="1:24">
      <c r="A191" s="334" t="s">
        <v>515</v>
      </c>
      <c r="B191" t="s">
        <v>1194</v>
      </c>
      <c r="C191" t="s">
        <v>1193</v>
      </c>
      <c r="E191" t="s">
        <v>1542</v>
      </c>
      <c r="F191" t="s">
        <v>1543</v>
      </c>
      <c r="G191" t="s">
        <v>811</v>
      </c>
      <c r="H191" t="s">
        <v>521</v>
      </c>
      <c r="I191" t="s">
        <v>812</v>
      </c>
      <c r="J191" t="s">
        <v>541</v>
      </c>
      <c r="K191" t="s">
        <v>541</v>
      </c>
      <c r="L191">
        <v>50101</v>
      </c>
      <c r="M191" t="s">
        <v>342</v>
      </c>
      <c r="N191" t="s">
        <v>813</v>
      </c>
      <c r="O191" t="s">
        <v>811</v>
      </c>
      <c r="P191" t="s">
        <v>811</v>
      </c>
      <c r="Q191" t="s">
        <v>1544</v>
      </c>
      <c r="R191" t="s">
        <v>529</v>
      </c>
      <c r="S191">
        <v>22662134</v>
      </c>
      <c r="T191" t="s">
        <v>555</v>
      </c>
      <c r="U191" t="s">
        <v>1545</v>
      </c>
      <c r="V191" s="338">
        <v>87197541</v>
      </c>
      <c r="W191" t="s">
        <v>855</v>
      </c>
      <c r="X191">
        <v>87100902</v>
      </c>
    </row>
    <row r="192" spans="1:24">
      <c r="A192" s="334" t="s">
        <v>515</v>
      </c>
      <c r="B192" t="s">
        <v>1199</v>
      </c>
      <c r="C192" t="s">
        <v>1198</v>
      </c>
      <c r="E192" t="s">
        <v>1546</v>
      </c>
      <c r="F192" t="s">
        <v>1547</v>
      </c>
      <c r="G192" t="s">
        <v>539</v>
      </c>
      <c r="H192" t="s">
        <v>541</v>
      </c>
      <c r="I192" t="s">
        <v>522</v>
      </c>
      <c r="J192" t="s">
        <v>541</v>
      </c>
      <c r="K192" t="s">
        <v>973</v>
      </c>
      <c r="L192">
        <v>10111</v>
      </c>
      <c r="M192" t="s">
        <v>12</v>
      </c>
      <c r="N192" t="s">
        <v>525</v>
      </c>
      <c r="O192" t="s">
        <v>525</v>
      </c>
      <c r="P192" t="s">
        <v>974</v>
      </c>
      <c r="Q192" t="s">
        <v>1548</v>
      </c>
      <c r="R192" t="s">
        <v>529</v>
      </c>
      <c r="S192">
        <v>22266596</v>
      </c>
      <c r="T192">
        <v>22274907</v>
      </c>
      <c r="U192" t="s">
        <v>1549</v>
      </c>
      <c r="V192" s="338">
        <v>22266596</v>
      </c>
      <c r="W192" t="s">
        <v>1055</v>
      </c>
      <c r="X192">
        <v>22551257</v>
      </c>
    </row>
    <row r="193" spans="1:24">
      <c r="A193" s="334" t="s">
        <v>515</v>
      </c>
      <c r="B193" t="s">
        <v>1076</v>
      </c>
      <c r="C193" t="s">
        <v>1075</v>
      </c>
      <c r="E193" t="s">
        <v>1550</v>
      </c>
      <c r="F193" t="s">
        <v>1551</v>
      </c>
      <c r="G193" t="s">
        <v>671</v>
      </c>
      <c r="H193" t="s">
        <v>562</v>
      </c>
      <c r="I193" t="s">
        <v>522</v>
      </c>
      <c r="J193" t="s">
        <v>686</v>
      </c>
      <c r="K193" t="s">
        <v>541</v>
      </c>
      <c r="L193">
        <v>11401</v>
      </c>
      <c r="M193" t="s">
        <v>88</v>
      </c>
      <c r="N193" t="s">
        <v>525</v>
      </c>
      <c r="O193" t="s">
        <v>687</v>
      </c>
      <c r="P193" t="s">
        <v>688</v>
      </c>
      <c r="Q193" t="s">
        <v>688</v>
      </c>
      <c r="R193" t="s">
        <v>529</v>
      </c>
      <c r="S193">
        <v>22978043</v>
      </c>
      <c r="T193">
        <v>22416185</v>
      </c>
      <c r="U193" t="s">
        <v>1552</v>
      </c>
      <c r="V193" s="338">
        <v>22978043</v>
      </c>
      <c r="W193" t="s">
        <v>680</v>
      </c>
      <c r="X193">
        <v>22352880</v>
      </c>
    </row>
    <row r="194" spans="1:24">
      <c r="A194" s="334" t="s">
        <v>515</v>
      </c>
      <c r="B194" t="s">
        <v>954</v>
      </c>
      <c r="C194" t="s">
        <v>953</v>
      </c>
      <c r="E194" t="s">
        <v>1197</v>
      </c>
      <c r="F194" t="s">
        <v>1196</v>
      </c>
      <c r="G194" t="s">
        <v>860</v>
      </c>
      <c r="H194" t="s">
        <v>768</v>
      </c>
      <c r="I194" t="s">
        <v>812</v>
      </c>
      <c r="J194" t="s">
        <v>562</v>
      </c>
      <c r="K194" t="s">
        <v>524</v>
      </c>
      <c r="L194">
        <v>50503</v>
      </c>
      <c r="M194" t="s">
        <v>369</v>
      </c>
      <c r="N194" t="s">
        <v>813</v>
      </c>
      <c r="O194" t="s">
        <v>1482</v>
      </c>
      <c r="P194" t="s">
        <v>1483</v>
      </c>
      <c r="Q194" t="s">
        <v>1553</v>
      </c>
      <c r="R194" t="s">
        <v>529</v>
      </c>
      <c r="S194">
        <v>26700682</v>
      </c>
      <c r="T194">
        <v>89209095</v>
      </c>
      <c r="U194" t="s">
        <v>1554</v>
      </c>
      <c r="V194" s="338">
        <v>83402609</v>
      </c>
      <c r="W194" t="s">
        <v>1486</v>
      </c>
      <c r="X194">
        <v>83909628</v>
      </c>
    </row>
    <row r="195" spans="1:24">
      <c r="A195" s="334" t="s">
        <v>515</v>
      </c>
      <c r="B195" t="s">
        <v>997</v>
      </c>
      <c r="C195" t="s">
        <v>996</v>
      </c>
      <c r="E195" t="s">
        <v>1135</v>
      </c>
      <c r="F195" t="s">
        <v>1134</v>
      </c>
      <c r="G195" t="s">
        <v>520</v>
      </c>
      <c r="H195" t="s">
        <v>521</v>
      </c>
      <c r="I195" t="s">
        <v>522</v>
      </c>
      <c r="J195" t="s">
        <v>523</v>
      </c>
      <c r="K195" t="s">
        <v>562</v>
      </c>
      <c r="L195">
        <v>10905</v>
      </c>
      <c r="M195" t="s">
        <v>66</v>
      </c>
      <c r="N195" t="s">
        <v>525</v>
      </c>
      <c r="O195" t="s">
        <v>526</v>
      </c>
      <c r="P195" t="s">
        <v>1555</v>
      </c>
      <c r="Q195" t="s">
        <v>1556</v>
      </c>
      <c r="R195" t="s">
        <v>529</v>
      </c>
      <c r="S195">
        <v>22821282</v>
      </c>
      <c r="T195" t="s">
        <v>555</v>
      </c>
      <c r="U195" t="s">
        <v>1557</v>
      </c>
      <c r="V195" s="338">
        <v>22821282</v>
      </c>
      <c r="W195" t="s">
        <v>533</v>
      </c>
      <c r="X195">
        <v>22822636</v>
      </c>
    </row>
    <row r="196" spans="1:24">
      <c r="A196" s="334" t="s">
        <v>515</v>
      </c>
      <c r="B196" t="s">
        <v>1295</v>
      </c>
      <c r="C196" t="s">
        <v>1294</v>
      </c>
      <c r="E196" t="s">
        <v>1417</v>
      </c>
      <c r="F196" t="s">
        <v>1416</v>
      </c>
      <c r="G196" t="s">
        <v>860</v>
      </c>
      <c r="H196" t="s">
        <v>524</v>
      </c>
      <c r="I196" t="s">
        <v>812</v>
      </c>
      <c r="J196" t="s">
        <v>524</v>
      </c>
      <c r="K196" t="s">
        <v>521</v>
      </c>
      <c r="L196">
        <v>50304</v>
      </c>
      <c r="M196" t="s">
        <v>357</v>
      </c>
      <c r="N196" t="s">
        <v>813</v>
      </c>
      <c r="O196" t="s">
        <v>860</v>
      </c>
      <c r="P196" t="s">
        <v>1558</v>
      </c>
      <c r="Q196" t="s">
        <v>1559</v>
      </c>
      <c r="R196" t="s">
        <v>529</v>
      </c>
      <c r="S196">
        <v>26536181</v>
      </c>
      <c r="T196">
        <v>26536181</v>
      </c>
      <c r="U196" t="s">
        <v>1560</v>
      </c>
      <c r="V196" s="338">
        <v>88344645</v>
      </c>
      <c r="W196" t="s">
        <v>1477</v>
      </c>
      <c r="X196">
        <v>26750475</v>
      </c>
    </row>
    <row r="197" spans="1:24">
      <c r="A197" s="334" t="s">
        <v>515</v>
      </c>
      <c r="B197" t="s">
        <v>526</v>
      </c>
      <c r="C197" t="s">
        <v>810</v>
      </c>
      <c r="E197" t="s">
        <v>1315</v>
      </c>
      <c r="F197" t="s">
        <v>1314</v>
      </c>
      <c r="G197" t="s">
        <v>539</v>
      </c>
      <c r="H197" t="s">
        <v>524</v>
      </c>
      <c r="I197" t="s">
        <v>522</v>
      </c>
      <c r="J197" t="s">
        <v>602</v>
      </c>
      <c r="K197" t="s">
        <v>540</v>
      </c>
      <c r="L197">
        <v>11802</v>
      </c>
      <c r="M197" t="s">
        <v>104</v>
      </c>
      <c r="N197" t="s">
        <v>525</v>
      </c>
      <c r="O197" t="s">
        <v>603</v>
      </c>
      <c r="P197" t="s">
        <v>1561</v>
      </c>
      <c r="Q197" t="s">
        <v>1562</v>
      </c>
      <c r="R197" t="s">
        <v>529</v>
      </c>
      <c r="S197">
        <v>22734271</v>
      </c>
      <c r="T197">
        <v>22733414</v>
      </c>
      <c r="U197" t="s">
        <v>1563</v>
      </c>
      <c r="V197" s="338">
        <v>22734271</v>
      </c>
      <c r="W197" t="s">
        <v>567</v>
      </c>
      <c r="X197">
        <v>22271729</v>
      </c>
    </row>
    <row r="198" spans="1:24">
      <c r="A198" s="334" t="s">
        <v>515</v>
      </c>
      <c r="B198" t="s">
        <v>1564</v>
      </c>
      <c r="C198" t="s">
        <v>1565</v>
      </c>
      <c r="E198" t="s">
        <v>896</v>
      </c>
      <c r="F198" t="s">
        <v>895</v>
      </c>
      <c r="G198" t="s">
        <v>1566</v>
      </c>
      <c r="H198" t="s">
        <v>524</v>
      </c>
      <c r="I198" t="s">
        <v>672</v>
      </c>
      <c r="J198" t="s">
        <v>632</v>
      </c>
      <c r="K198" t="s">
        <v>541</v>
      </c>
      <c r="L198">
        <v>41001</v>
      </c>
      <c r="M198" t="s">
        <v>337</v>
      </c>
      <c r="N198" t="s">
        <v>673</v>
      </c>
      <c r="O198" t="s">
        <v>1566</v>
      </c>
      <c r="P198" t="s">
        <v>1567</v>
      </c>
      <c r="Q198" t="s">
        <v>1425</v>
      </c>
      <c r="R198" t="s">
        <v>529</v>
      </c>
      <c r="S198">
        <v>27665737</v>
      </c>
      <c r="T198">
        <v>27665737</v>
      </c>
      <c r="U198" t="s">
        <v>1568</v>
      </c>
      <c r="V198" s="338">
        <v>89321665</v>
      </c>
      <c r="W198" t="s">
        <v>1569</v>
      </c>
      <c r="X198">
        <v>27666283</v>
      </c>
    </row>
    <row r="199" spans="1:24">
      <c r="A199" s="334" t="s">
        <v>515</v>
      </c>
      <c r="B199" t="s">
        <v>966</v>
      </c>
      <c r="C199" t="s">
        <v>965</v>
      </c>
      <c r="E199" t="s">
        <v>1179</v>
      </c>
      <c r="F199" t="s">
        <v>1178</v>
      </c>
      <c r="G199" t="s">
        <v>1155</v>
      </c>
      <c r="H199" t="s">
        <v>768</v>
      </c>
      <c r="I199" t="s">
        <v>812</v>
      </c>
      <c r="J199" t="s">
        <v>540</v>
      </c>
      <c r="K199" t="s">
        <v>768</v>
      </c>
      <c r="L199">
        <v>50206</v>
      </c>
      <c r="M199" t="s">
        <v>352</v>
      </c>
      <c r="N199" t="s">
        <v>813</v>
      </c>
      <c r="O199" t="s">
        <v>1155</v>
      </c>
      <c r="P199" t="s">
        <v>1570</v>
      </c>
      <c r="Q199" t="s">
        <v>1570</v>
      </c>
      <c r="R199" t="s">
        <v>529</v>
      </c>
      <c r="S199">
        <v>26821213</v>
      </c>
      <c r="T199">
        <v>26821210</v>
      </c>
      <c r="U199" t="s">
        <v>1571</v>
      </c>
      <c r="V199" s="338">
        <v>26821210</v>
      </c>
      <c r="W199" t="s">
        <v>1572</v>
      </c>
      <c r="X199">
        <v>26855230</v>
      </c>
    </row>
    <row r="200" spans="1:24">
      <c r="A200" s="334" t="s">
        <v>515</v>
      </c>
      <c r="B200" t="s">
        <v>1045</v>
      </c>
      <c r="C200" t="s">
        <v>1044</v>
      </c>
      <c r="E200" s="340" t="s">
        <v>846</v>
      </c>
      <c r="F200" t="s">
        <v>845</v>
      </c>
      <c r="G200" t="s">
        <v>860</v>
      </c>
      <c r="H200" t="s">
        <v>524</v>
      </c>
      <c r="I200" t="s">
        <v>812</v>
      </c>
      <c r="J200" t="s">
        <v>524</v>
      </c>
      <c r="K200" t="s">
        <v>523</v>
      </c>
      <c r="L200">
        <v>50309</v>
      </c>
      <c r="M200" t="s">
        <v>362</v>
      </c>
      <c r="N200" t="s">
        <v>813</v>
      </c>
      <c r="O200" t="s">
        <v>860</v>
      </c>
      <c r="P200" t="s">
        <v>1573</v>
      </c>
      <c r="Q200" t="s">
        <v>1574</v>
      </c>
      <c r="R200" t="s">
        <v>529</v>
      </c>
      <c r="S200">
        <v>84499944</v>
      </c>
      <c r="T200">
        <v>85889952</v>
      </c>
      <c r="U200" t="s">
        <v>1575</v>
      </c>
      <c r="V200" s="338">
        <v>84499944</v>
      </c>
      <c r="W200" t="s">
        <v>1477</v>
      </c>
      <c r="X200">
        <v>26750475</v>
      </c>
    </row>
    <row r="201" spans="1:24">
      <c r="A201" s="334" t="s">
        <v>515</v>
      </c>
      <c r="B201" t="s">
        <v>1449</v>
      </c>
      <c r="C201" t="s">
        <v>1448</v>
      </c>
      <c r="E201" t="s">
        <v>1576</v>
      </c>
      <c r="F201" t="s">
        <v>1577</v>
      </c>
      <c r="G201" t="s">
        <v>520</v>
      </c>
      <c r="H201" t="s">
        <v>524</v>
      </c>
      <c r="I201" t="s">
        <v>522</v>
      </c>
      <c r="J201" t="s">
        <v>540</v>
      </c>
      <c r="K201" t="s">
        <v>524</v>
      </c>
      <c r="L201">
        <v>10203</v>
      </c>
      <c r="M201" t="s">
        <v>15</v>
      </c>
      <c r="N201" t="s">
        <v>525</v>
      </c>
      <c r="O201" t="s">
        <v>656</v>
      </c>
      <c r="P201" t="s">
        <v>645</v>
      </c>
      <c r="Q201" t="s">
        <v>849</v>
      </c>
      <c r="R201" t="s">
        <v>529</v>
      </c>
      <c r="S201">
        <v>22152204</v>
      </c>
      <c r="T201" t="s">
        <v>555</v>
      </c>
      <c r="U201" t="s">
        <v>1578</v>
      </c>
      <c r="V201" s="338">
        <v>22152204</v>
      </c>
      <c r="W201" t="s">
        <v>659</v>
      </c>
      <c r="X201">
        <v>22284630</v>
      </c>
    </row>
    <row r="202" spans="1:24">
      <c r="A202" s="334" t="s">
        <v>515</v>
      </c>
      <c r="B202" t="s">
        <v>1388</v>
      </c>
      <c r="C202" t="s">
        <v>1387</v>
      </c>
      <c r="E202" t="s">
        <v>662</v>
      </c>
      <c r="F202" t="s">
        <v>661</v>
      </c>
      <c r="G202" t="s">
        <v>1018</v>
      </c>
      <c r="H202" t="s">
        <v>524</v>
      </c>
      <c r="I202" t="s">
        <v>522</v>
      </c>
      <c r="J202" t="s">
        <v>1019</v>
      </c>
      <c r="K202" t="s">
        <v>524</v>
      </c>
      <c r="L202">
        <v>11903</v>
      </c>
      <c r="M202" t="s">
        <v>109</v>
      </c>
      <c r="N202" t="s">
        <v>525</v>
      </c>
      <c r="O202" t="s">
        <v>1018</v>
      </c>
      <c r="P202" t="s">
        <v>1579</v>
      </c>
      <c r="Q202" t="s">
        <v>1579</v>
      </c>
      <c r="R202" t="s">
        <v>529</v>
      </c>
      <c r="S202">
        <v>27723034</v>
      </c>
      <c r="T202">
        <v>27723033</v>
      </c>
      <c r="U202" t="s">
        <v>1580</v>
      </c>
      <c r="V202" s="338">
        <v>27723033</v>
      </c>
      <c r="W202" t="s">
        <v>1581</v>
      </c>
      <c r="X202">
        <v>27725128</v>
      </c>
    </row>
    <row r="203" spans="1:24">
      <c r="A203" s="334" t="s">
        <v>515</v>
      </c>
      <c r="B203" t="s">
        <v>1143</v>
      </c>
      <c r="C203" t="s">
        <v>1142</v>
      </c>
      <c r="E203" t="s">
        <v>1422</v>
      </c>
      <c r="F203" t="s">
        <v>1421</v>
      </c>
      <c r="G203" t="s">
        <v>673</v>
      </c>
      <c r="H203" t="s">
        <v>521</v>
      </c>
      <c r="I203" t="s">
        <v>672</v>
      </c>
      <c r="J203" t="s">
        <v>540</v>
      </c>
      <c r="K203" t="s">
        <v>562</v>
      </c>
      <c r="L203">
        <v>40205</v>
      </c>
      <c r="M203" t="s">
        <v>303</v>
      </c>
      <c r="N203" t="s">
        <v>673</v>
      </c>
      <c r="O203" t="s">
        <v>1502</v>
      </c>
      <c r="P203" t="s">
        <v>1582</v>
      </c>
      <c r="Q203" t="s">
        <v>1582</v>
      </c>
      <c r="R203" t="s">
        <v>529</v>
      </c>
      <c r="S203">
        <v>22607305</v>
      </c>
      <c r="T203">
        <v>22623263</v>
      </c>
      <c r="U203" t="s">
        <v>1583</v>
      </c>
      <c r="V203" s="338">
        <v>22623263</v>
      </c>
      <c r="W203" t="s">
        <v>1169</v>
      </c>
      <c r="X203">
        <v>88339778</v>
      </c>
    </row>
    <row r="204" spans="1:24">
      <c r="A204" s="334" t="s">
        <v>515</v>
      </c>
      <c r="B204" t="s">
        <v>842</v>
      </c>
      <c r="C204" t="s">
        <v>841</v>
      </c>
      <c r="E204" t="s">
        <v>1565</v>
      </c>
      <c r="F204" t="s">
        <v>1564</v>
      </c>
      <c r="G204" t="s">
        <v>520</v>
      </c>
      <c r="H204" t="s">
        <v>540</v>
      </c>
      <c r="I204" t="s">
        <v>522</v>
      </c>
      <c r="J204" t="s">
        <v>541</v>
      </c>
      <c r="K204" t="s">
        <v>523</v>
      </c>
      <c r="L204">
        <v>10109</v>
      </c>
      <c r="M204" t="s">
        <v>10</v>
      </c>
      <c r="N204" t="s">
        <v>525</v>
      </c>
      <c r="O204" t="s">
        <v>525</v>
      </c>
      <c r="P204" t="s">
        <v>614</v>
      </c>
      <c r="Q204" t="s">
        <v>615</v>
      </c>
      <c r="R204" t="s">
        <v>529</v>
      </c>
      <c r="S204">
        <v>22312070</v>
      </c>
      <c r="T204" t="s">
        <v>555</v>
      </c>
      <c r="U204" t="s">
        <v>1584</v>
      </c>
      <c r="V204" s="338">
        <v>22312070</v>
      </c>
      <c r="W204" t="s">
        <v>619</v>
      </c>
      <c r="X204">
        <v>22914901</v>
      </c>
    </row>
    <row r="205" spans="1:24">
      <c r="A205" s="334" t="s">
        <v>515</v>
      </c>
      <c r="B205" t="s">
        <v>1514</v>
      </c>
      <c r="C205" t="s">
        <v>1513</v>
      </c>
      <c r="E205" t="s">
        <v>840</v>
      </c>
      <c r="F205" t="s">
        <v>839</v>
      </c>
      <c r="G205" t="s">
        <v>1186</v>
      </c>
      <c r="H205" t="s">
        <v>686</v>
      </c>
      <c r="I205" t="s">
        <v>644</v>
      </c>
      <c r="J205" t="s">
        <v>632</v>
      </c>
      <c r="K205" t="s">
        <v>541</v>
      </c>
      <c r="L205">
        <v>21001</v>
      </c>
      <c r="M205" t="s">
        <v>197</v>
      </c>
      <c r="N205" t="s">
        <v>643</v>
      </c>
      <c r="O205" t="s">
        <v>1186</v>
      </c>
      <c r="P205" t="s">
        <v>1187</v>
      </c>
      <c r="Q205" t="s">
        <v>1156</v>
      </c>
      <c r="R205" t="s">
        <v>529</v>
      </c>
      <c r="S205">
        <v>24602979</v>
      </c>
      <c r="T205">
        <v>24604629</v>
      </c>
      <c r="U205" t="s">
        <v>1585</v>
      </c>
      <c r="V205" s="338">
        <v>83411159</v>
      </c>
      <c r="W205" t="s">
        <v>1586</v>
      </c>
      <c r="X205">
        <v>24601646</v>
      </c>
    </row>
    <row r="206" spans="1:24">
      <c r="A206" s="334" t="s">
        <v>515</v>
      </c>
      <c r="B206" t="s">
        <v>552</v>
      </c>
      <c r="C206" t="s">
        <v>551</v>
      </c>
      <c r="E206" t="s">
        <v>1012</v>
      </c>
      <c r="F206" t="s">
        <v>1011</v>
      </c>
      <c r="G206" t="s">
        <v>1507</v>
      </c>
      <c r="H206" t="s">
        <v>540</v>
      </c>
      <c r="I206" t="s">
        <v>790</v>
      </c>
      <c r="J206" t="s">
        <v>541</v>
      </c>
      <c r="K206" t="s">
        <v>973</v>
      </c>
      <c r="L206">
        <v>60111</v>
      </c>
      <c r="M206" t="s">
        <v>412</v>
      </c>
      <c r="N206" t="s">
        <v>791</v>
      </c>
      <c r="O206" t="s">
        <v>791</v>
      </c>
      <c r="P206" t="s">
        <v>1508</v>
      </c>
      <c r="Q206" t="s">
        <v>1587</v>
      </c>
      <c r="R206" t="s">
        <v>529</v>
      </c>
      <c r="S206">
        <v>26400249</v>
      </c>
      <c r="T206" t="s">
        <v>555</v>
      </c>
      <c r="U206" t="s">
        <v>1588</v>
      </c>
      <c r="V206" s="338">
        <v>26400249</v>
      </c>
      <c r="W206" t="s">
        <v>1510</v>
      </c>
      <c r="X206">
        <v>26420211</v>
      </c>
    </row>
    <row r="207" spans="1:24">
      <c r="A207" s="334" t="s">
        <v>515</v>
      </c>
      <c r="B207" t="s">
        <v>947</v>
      </c>
      <c r="C207" t="s">
        <v>946</v>
      </c>
      <c r="E207" t="s">
        <v>1272</v>
      </c>
      <c r="F207" t="s">
        <v>1271</v>
      </c>
      <c r="G207" t="s">
        <v>643</v>
      </c>
      <c r="H207" t="s">
        <v>521</v>
      </c>
      <c r="I207" t="s">
        <v>644</v>
      </c>
      <c r="J207" t="s">
        <v>541</v>
      </c>
      <c r="K207" t="s">
        <v>562</v>
      </c>
      <c r="L207">
        <v>20105</v>
      </c>
      <c r="M207" t="s">
        <v>129</v>
      </c>
      <c r="N207" t="s">
        <v>643</v>
      </c>
      <c r="O207" t="s">
        <v>643</v>
      </c>
      <c r="P207" t="s">
        <v>1589</v>
      </c>
      <c r="Q207" t="s">
        <v>1590</v>
      </c>
      <c r="R207" t="s">
        <v>529</v>
      </c>
      <c r="S207">
        <v>22019467</v>
      </c>
      <c r="T207" t="s">
        <v>555</v>
      </c>
      <c r="U207" t="s">
        <v>1591</v>
      </c>
      <c r="V207" s="338">
        <v>22019467</v>
      </c>
      <c r="W207" t="s">
        <v>784</v>
      </c>
      <c r="X207">
        <v>24302406</v>
      </c>
    </row>
    <row r="208" spans="1:24">
      <c r="A208" s="334" t="s">
        <v>515</v>
      </c>
      <c r="B208" t="s">
        <v>1592</v>
      </c>
      <c r="C208" t="s">
        <v>1593</v>
      </c>
      <c r="E208" t="s">
        <v>1594</v>
      </c>
      <c r="F208" t="s">
        <v>1595</v>
      </c>
      <c r="G208" t="s">
        <v>520</v>
      </c>
      <c r="H208" t="s">
        <v>521</v>
      </c>
      <c r="I208" t="s">
        <v>522</v>
      </c>
      <c r="J208" t="s">
        <v>523</v>
      </c>
      <c r="K208" t="s">
        <v>524</v>
      </c>
      <c r="L208">
        <v>10903</v>
      </c>
      <c r="M208" t="s">
        <v>64</v>
      </c>
      <c r="N208" t="s">
        <v>525</v>
      </c>
      <c r="O208" t="s">
        <v>526</v>
      </c>
      <c r="P208" t="s">
        <v>527</v>
      </c>
      <c r="Q208" t="s">
        <v>1596</v>
      </c>
      <c r="R208" t="s">
        <v>529</v>
      </c>
      <c r="S208">
        <v>40809633</v>
      </c>
      <c r="T208">
        <v>89751666</v>
      </c>
      <c r="U208" t="s">
        <v>1597</v>
      </c>
      <c r="V208" s="338">
        <v>40809633</v>
      </c>
      <c r="W208" t="s">
        <v>533</v>
      </c>
      <c r="X208" t="s">
        <v>1598</v>
      </c>
    </row>
    <row r="209" spans="1:24">
      <c r="A209" s="334" t="s">
        <v>515</v>
      </c>
      <c r="B209" t="s">
        <v>1543</v>
      </c>
      <c r="C209" t="s">
        <v>1542</v>
      </c>
      <c r="E209" t="s">
        <v>1444</v>
      </c>
      <c r="F209" t="s">
        <v>1443</v>
      </c>
      <c r="G209" t="s">
        <v>1494</v>
      </c>
      <c r="H209" t="s">
        <v>562</v>
      </c>
      <c r="I209" t="s">
        <v>522</v>
      </c>
      <c r="J209" t="s">
        <v>874</v>
      </c>
      <c r="K209" t="s">
        <v>541</v>
      </c>
      <c r="L209">
        <v>10701</v>
      </c>
      <c r="M209" t="s">
        <v>48</v>
      </c>
      <c r="N209" t="s">
        <v>525</v>
      </c>
      <c r="O209" t="s">
        <v>1495</v>
      </c>
      <c r="P209" t="s">
        <v>1496</v>
      </c>
      <c r="Q209" t="s">
        <v>1599</v>
      </c>
      <c r="R209" t="s">
        <v>529</v>
      </c>
      <c r="S209">
        <v>26548787</v>
      </c>
      <c r="T209">
        <v>87149901</v>
      </c>
      <c r="U209" t="s">
        <v>1600</v>
      </c>
      <c r="V209" s="338">
        <v>86452099</v>
      </c>
      <c r="W209" t="s">
        <v>1498</v>
      </c>
      <c r="X209">
        <v>24165218</v>
      </c>
    </row>
    <row r="210" spans="1:24">
      <c r="A210" s="334" t="s">
        <v>515</v>
      </c>
      <c r="B210" t="s">
        <v>1436</v>
      </c>
      <c r="C210" t="s">
        <v>1435</v>
      </c>
      <c r="E210" t="s">
        <v>820</v>
      </c>
      <c r="F210" t="s">
        <v>819</v>
      </c>
      <c r="G210" t="s">
        <v>860</v>
      </c>
      <c r="H210" t="s">
        <v>524</v>
      </c>
      <c r="I210" t="s">
        <v>812</v>
      </c>
      <c r="J210" t="s">
        <v>524</v>
      </c>
      <c r="K210" t="s">
        <v>573</v>
      </c>
      <c r="L210">
        <v>50308</v>
      </c>
      <c r="M210" t="s">
        <v>361</v>
      </c>
      <c r="N210" t="s">
        <v>813</v>
      </c>
      <c r="O210" t="s">
        <v>860</v>
      </c>
      <c r="P210" t="s">
        <v>1474</v>
      </c>
      <c r="Q210" t="s">
        <v>1601</v>
      </c>
      <c r="R210" t="s">
        <v>529</v>
      </c>
      <c r="S210">
        <v>45002323</v>
      </c>
      <c r="T210">
        <v>62193160</v>
      </c>
      <c r="U210" t="s">
        <v>1602</v>
      </c>
      <c r="V210" s="338" t="s">
        <v>555</v>
      </c>
      <c r="W210" t="s">
        <v>1477</v>
      </c>
      <c r="X210">
        <v>26750475</v>
      </c>
    </row>
    <row r="211" spans="1:24">
      <c r="A211" s="334" t="s">
        <v>515</v>
      </c>
      <c r="B211" t="s">
        <v>1300</v>
      </c>
      <c r="C211" t="s">
        <v>1299</v>
      </c>
      <c r="E211" t="s">
        <v>1103</v>
      </c>
      <c r="F211" t="s">
        <v>1102</v>
      </c>
      <c r="G211" t="s">
        <v>673</v>
      </c>
      <c r="H211" t="s">
        <v>562</v>
      </c>
      <c r="I211" t="s">
        <v>672</v>
      </c>
      <c r="J211" t="s">
        <v>524</v>
      </c>
      <c r="K211" t="s">
        <v>524</v>
      </c>
      <c r="L211">
        <v>40303</v>
      </c>
      <c r="M211" t="s">
        <v>308</v>
      </c>
      <c r="N211" t="s">
        <v>673</v>
      </c>
      <c r="O211" t="s">
        <v>674</v>
      </c>
      <c r="P211" t="s">
        <v>675</v>
      </c>
      <c r="Q211" t="s">
        <v>676</v>
      </c>
      <c r="R211" t="s">
        <v>529</v>
      </c>
      <c r="S211">
        <v>72104453</v>
      </c>
      <c r="T211" t="s">
        <v>555</v>
      </c>
      <c r="U211" t="s">
        <v>1603</v>
      </c>
      <c r="V211" s="338">
        <v>72104453</v>
      </c>
      <c r="W211" t="s">
        <v>1604</v>
      </c>
      <c r="X211">
        <v>62939409</v>
      </c>
    </row>
    <row r="212" spans="1:24">
      <c r="A212" s="334" t="s">
        <v>515</v>
      </c>
      <c r="B212" t="s">
        <v>1493</v>
      </c>
      <c r="C212" t="s">
        <v>1492</v>
      </c>
      <c r="E212" t="s">
        <v>828</v>
      </c>
      <c r="F212" t="s">
        <v>827</v>
      </c>
      <c r="G212" t="s">
        <v>673</v>
      </c>
      <c r="H212" t="s">
        <v>874</v>
      </c>
      <c r="I212" t="s">
        <v>672</v>
      </c>
      <c r="J212" t="s">
        <v>874</v>
      </c>
      <c r="K212" t="s">
        <v>524</v>
      </c>
      <c r="L212">
        <v>40703</v>
      </c>
      <c r="M212" t="s">
        <v>331</v>
      </c>
      <c r="N212" t="s">
        <v>673</v>
      </c>
      <c r="O212" t="s">
        <v>875</v>
      </c>
      <c r="P212" t="s">
        <v>876</v>
      </c>
      <c r="Q212" t="s">
        <v>1605</v>
      </c>
      <c r="R212" t="s">
        <v>529</v>
      </c>
      <c r="S212">
        <v>63569377</v>
      </c>
      <c r="T212">
        <v>83506486</v>
      </c>
      <c r="U212" t="s">
        <v>1606</v>
      </c>
      <c r="V212" s="338">
        <v>83506486</v>
      </c>
      <c r="W212" t="s">
        <v>879</v>
      </c>
      <c r="X212">
        <v>22654304</v>
      </c>
    </row>
    <row r="213" spans="1:24">
      <c r="A213" s="334" t="s">
        <v>515</v>
      </c>
      <c r="B213" t="s">
        <v>1607</v>
      </c>
      <c r="C213" t="s">
        <v>1608</v>
      </c>
      <c r="E213" t="s">
        <v>865</v>
      </c>
      <c r="F213" t="s">
        <v>864</v>
      </c>
      <c r="G213" t="s">
        <v>899</v>
      </c>
      <c r="H213" t="s">
        <v>562</v>
      </c>
      <c r="I213" t="s">
        <v>644</v>
      </c>
      <c r="J213" t="s">
        <v>768</v>
      </c>
      <c r="K213" t="s">
        <v>541</v>
      </c>
      <c r="L213">
        <v>20601</v>
      </c>
      <c r="M213" t="s">
        <v>172</v>
      </c>
      <c r="N213" t="s">
        <v>643</v>
      </c>
      <c r="O213" t="s">
        <v>1609</v>
      </c>
      <c r="P213" t="s">
        <v>1609</v>
      </c>
      <c r="Q213" t="s">
        <v>1610</v>
      </c>
      <c r="R213" t="s">
        <v>529</v>
      </c>
      <c r="S213">
        <v>24500316</v>
      </c>
      <c r="T213" t="s">
        <v>555</v>
      </c>
      <c r="U213" t="s">
        <v>1611</v>
      </c>
      <c r="V213" s="338">
        <v>24500316</v>
      </c>
      <c r="W213" t="s">
        <v>1612</v>
      </c>
      <c r="X213">
        <v>24511520</v>
      </c>
    </row>
    <row r="214" spans="1:24">
      <c r="A214" s="334" t="s">
        <v>515</v>
      </c>
      <c r="B214" t="s">
        <v>1406</v>
      </c>
      <c r="C214" t="s">
        <v>1405</v>
      </c>
      <c r="E214" t="s">
        <v>1115</v>
      </c>
      <c r="F214" t="s">
        <v>1114</v>
      </c>
      <c r="G214" t="s">
        <v>673</v>
      </c>
      <c r="H214" t="s">
        <v>874</v>
      </c>
      <c r="I214" t="s">
        <v>672</v>
      </c>
      <c r="J214" t="s">
        <v>573</v>
      </c>
      <c r="K214" t="s">
        <v>540</v>
      </c>
      <c r="L214">
        <v>40802</v>
      </c>
      <c r="M214" t="s">
        <v>333</v>
      </c>
      <c r="N214" t="s">
        <v>673</v>
      </c>
      <c r="O214" t="s">
        <v>1318</v>
      </c>
      <c r="P214" t="s">
        <v>1319</v>
      </c>
      <c r="Q214" t="s">
        <v>1613</v>
      </c>
      <c r="R214" t="s">
        <v>529</v>
      </c>
      <c r="S214">
        <v>22657391</v>
      </c>
      <c r="T214" t="s">
        <v>555</v>
      </c>
      <c r="U214" t="s">
        <v>1614</v>
      </c>
      <c r="V214" s="338">
        <v>85115333</v>
      </c>
      <c r="W214" t="s">
        <v>879</v>
      </c>
      <c r="X214">
        <v>22654304</v>
      </c>
    </row>
    <row r="215" spans="1:24">
      <c r="A215" s="334" t="s">
        <v>515</v>
      </c>
      <c r="B215" t="s">
        <v>1304</v>
      </c>
      <c r="C215" t="s">
        <v>1303</v>
      </c>
      <c r="E215" t="s">
        <v>1141</v>
      </c>
      <c r="F215" t="s">
        <v>1140</v>
      </c>
      <c r="G215" t="s">
        <v>789</v>
      </c>
      <c r="H215" t="s">
        <v>768</v>
      </c>
      <c r="I215" t="s">
        <v>790</v>
      </c>
      <c r="J215" t="s">
        <v>562</v>
      </c>
      <c r="K215" t="s">
        <v>521</v>
      </c>
      <c r="L215">
        <v>60504</v>
      </c>
      <c r="M215" t="s">
        <v>439</v>
      </c>
      <c r="N215" t="s">
        <v>791</v>
      </c>
      <c r="O215" t="s">
        <v>1615</v>
      </c>
      <c r="P215" t="s">
        <v>1616</v>
      </c>
      <c r="Q215" t="s">
        <v>1617</v>
      </c>
      <c r="R215" t="s">
        <v>529</v>
      </c>
      <c r="S215">
        <v>87035396</v>
      </c>
      <c r="T215" t="s">
        <v>555</v>
      </c>
      <c r="U215" t="s">
        <v>1618</v>
      </c>
      <c r="V215" s="338">
        <v>87035396</v>
      </c>
      <c r="W215" t="s">
        <v>1619</v>
      </c>
      <c r="X215">
        <v>27869013</v>
      </c>
    </row>
    <row r="216" spans="1:24">
      <c r="A216" s="334" t="s">
        <v>515</v>
      </c>
      <c r="B216" t="s">
        <v>1595</v>
      </c>
      <c r="C216" t="s">
        <v>1594</v>
      </c>
      <c r="E216" t="s">
        <v>1593</v>
      </c>
      <c r="F216" t="s">
        <v>1592</v>
      </c>
      <c r="G216" t="s">
        <v>520</v>
      </c>
      <c r="H216" t="s">
        <v>524</v>
      </c>
      <c r="I216" t="s">
        <v>522</v>
      </c>
      <c r="J216" t="s">
        <v>523</v>
      </c>
      <c r="K216" t="s">
        <v>541</v>
      </c>
      <c r="L216">
        <v>10901</v>
      </c>
      <c r="M216" t="s">
        <v>62</v>
      </c>
      <c r="N216" t="s">
        <v>525</v>
      </c>
      <c r="O216" t="s">
        <v>526</v>
      </c>
      <c r="P216" t="s">
        <v>526</v>
      </c>
      <c r="Q216" t="s">
        <v>656</v>
      </c>
      <c r="R216" t="s">
        <v>529</v>
      </c>
      <c r="S216" t="s">
        <v>555</v>
      </c>
      <c r="T216" t="s">
        <v>555</v>
      </c>
      <c r="U216" t="s">
        <v>555</v>
      </c>
      <c r="V216" s="338" t="s">
        <v>555</v>
      </c>
      <c r="W216" t="s">
        <v>555</v>
      </c>
      <c r="X216" t="s">
        <v>555</v>
      </c>
    </row>
    <row r="217" spans="1:24">
      <c r="A217" s="334" t="s">
        <v>515</v>
      </c>
      <c r="B217" t="s">
        <v>1331</v>
      </c>
      <c r="C217" t="s">
        <v>1330</v>
      </c>
      <c r="E217" t="s">
        <v>1121</v>
      </c>
      <c r="F217" t="s">
        <v>1120</v>
      </c>
      <c r="G217" t="s">
        <v>1494</v>
      </c>
      <c r="H217" t="s">
        <v>541</v>
      </c>
      <c r="I217" t="s">
        <v>522</v>
      </c>
      <c r="J217" t="s">
        <v>521</v>
      </c>
      <c r="K217" t="s">
        <v>541</v>
      </c>
      <c r="L217">
        <v>10401</v>
      </c>
      <c r="M217" t="s">
        <v>29</v>
      </c>
      <c r="N217" t="s">
        <v>525</v>
      </c>
      <c r="O217" t="s">
        <v>1494</v>
      </c>
      <c r="P217" t="s">
        <v>1620</v>
      </c>
      <c r="Q217" t="s">
        <v>1621</v>
      </c>
      <c r="R217" t="s">
        <v>529</v>
      </c>
      <c r="S217">
        <v>84954832</v>
      </c>
      <c r="T217">
        <v>24164832</v>
      </c>
      <c r="U217" t="s">
        <v>1622</v>
      </c>
      <c r="V217" s="338">
        <v>84954832</v>
      </c>
      <c r="W217" t="s">
        <v>1623</v>
      </c>
      <c r="X217">
        <v>24166355</v>
      </c>
    </row>
    <row r="218" spans="1:24">
      <c r="A218" s="334" t="s">
        <v>515</v>
      </c>
      <c r="B218" t="s">
        <v>1577</v>
      </c>
      <c r="C218" t="s">
        <v>1576</v>
      </c>
      <c r="E218" t="s">
        <v>1490</v>
      </c>
      <c r="F218" t="s">
        <v>1489</v>
      </c>
      <c r="G218" t="s">
        <v>893</v>
      </c>
      <c r="H218" t="s">
        <v>540</v>
      </c>
      <c r="I218" t="s">
        <v>522</v>
      </c>
      <c r="J218" t="s">
        <v>524</v>
      </c>
      <c r="K218" t="s">
        <v>524</v>
      </c>
      <c r="L218">
        <v>10303</v>
      </c>
      <c r="M218" t="s">
        <v>18</v>
      </c>
      <c r="N218" t="s">
        <v>525</v>
      </c>
      <c r="O218" t="s">
        <v>893</v>
      </c>
      <c r="P218" t="s">
        <v>1624</v>
      </c>
      <c r="Q218" t="s">
        <v>1624</v>
      </c>
      <c r="R218" t="s">
        <v>529</v>
      </c>
      <c r="S218">
        <v>22504858</v>
      </c>
      <c r="T218">
        <v>21007986</v>
      </c>
      <c r="U218" t="s">
        <v>1625</v>
      </c>
      <c r="V218" s="338">
        <v>22504858</v>
      </c>
      <c r="W218" t="s">
        <v>999</v>
      </c>
      <c r="X218">
        <v>22700885</v>
      </c>
    </row>
    <row r="219" spans="1:24">
      <c r="A219" s="334" t="s">
        <v>515</v>
      </c>
      <c r="B219" t="s">
        <v>980</v>
      </c>
      <c r="C219" t="s">
        <v>979</v>
      </c>
      <c r="E219" t="s">
        <v>1281</v>
      </c>
      <c r="F219" t="s">
        <v>1280</v>
      </c>
      <c r="G219" t="s">
        <v>643</v>
      </c>
      <c r="H219" t="s">
        <v>540</v>
      </c>
      <c r="I219" t="s">
        <v>644</v>
      </c>
      <c r="J219" t="s">
        <v>541</v>
      </c>
      <c r="K219" t="s">
        <v>632</v>
      </c>
      <c r="L219">
        <v>20110</v>
      </c>
      <c r="M219" t="s">
        <v>134</v>
      </c>
      <c r="N219" t="s">
        <v>643</v>
      </c>
      <c r="O219" t="s">
        <v>643</v>
      </c>
      <c r="P219" t="s">
        <v>893</v>
      </c>
      <c r="Q219" t="s">
        <v>1200</v>
      </c>
      <c r="R219" t="s">
        <v>529</v>
      </c>
      <c r="S219">
        <v>24314887</v>
      </c>
      <c r="T219">
        <v>24410200</v>
      </c>
      <c r="U219" t="s">
        <v>1626</v>
      </c>
      <c r="V219" s="338">
        <v>70707029</v>
      </c>
      <c r="W219" t="s">
        <v>762</v>
      </c>
      <c r="X219">
        <v>24302389</v>
      </c>
    </row>
    <row r="220" spans="1:24">
      <c r="A220" s="334" t="s">
        <v>515</v>
      </c>
      <c r="B220" t="s">
        <v>1411</v>
      </c>
      <c r="C220" t="s">
        <v>1410</v>
      </c>
      <c r="E220" t="s">
        <v>852</v>
      </c>
      <c r="F220" t="s">
        <v>851</v>
      </c>
      <c r="G220" t="s">
        <v>860</v>
      </c>
      <c r="H220" t="s">
        <v>524</v>
      </c>
      <c r="I220" t="s">
        <v>812</v>
      </c>
      <c r="J220" t="s">
        <v>524</v>
      </c>
      <c r="K220" t="s">
        <v>523</v>
      </c>
      <c r="L220">
        <v>50309</v>
      </c>
      <c r="M220" t="s">
        <v>362</v>
      </c>
      <c r="N220" t="s">
        <v>813</v>
      </c>
      <c r="O220" t="s">
        <v>860</v>
      </c>
      <c r="P220" t="s">
        <v>1573</v>
      </c>
      <c r="Q220" t="s">
        <v>1627</v>
      </c>
      <c r="R220" t="s">
        <v>529</v>
      </c>
      <c r="S220">
        <v>87282178</v>
      </c>
      <c r="T220">
        <v>85824849</v>
      </c>
      <c r="U220" t="s">
        <v>1628</v>
      </c>
      <c r="V220" s="338">
        <v>87282178</v>
      </c>
      <c r="W220" t="s">
        <v>1477</v>
      </c>
      <c r="X220">
        <v>88891839</v>
      </c>
    </row>
    <row r="221" spans="1:24">
      <c r="A221" s="334" t="s">
        <v>515</v>
      </c>
      <c r="B221" t="s">
        <v>1431</v>
      </c>
      <c r="C221" t="s">
        <v>1430</v>
      </c>
      <c r="E221" t="s">
        <v>1441</v>
      </c>
      <c r="F221" t="s">
        <v>1440</v>
      </c>
      <c r="G221" t="s">
        <v>520</v>
      </c>
      <c r="H221" t="s">
        <v>521</v>
      </c>
      <c r="I221" t="s">
        <v>522</v>
      </c>
      <c r="J221" t="s">
        <v>523</v>
      </c>
      <c r="K221" t="s">
        <v>541</v>
      </c>
      <c r="L221">
        <v>10901</v>
      </c>
      <c r="M221" t="s">
        <v>62</v>
      </c>
      <c r="N221" t="s">
        <v>525</v>
      </c>
      <c r="O221" t="s">
        <v>526</v>
      </c>
      <c r="P221" t="s">
        <v>526</v>
      </c>
      <c r="Q221" t="s">
        <v>526</v>
      </c>
      <c r="R221" t="s">
        <v>529</v>
      </c>
      <c r="S221">
        <v>22827546</v>
      </c>
      <c r="T221">
        <v>22827546</v>
      </c>
      <c r="U221" t="s">
        <v>1629</v>
      </c>
      <c r="V221" s="338">
        <v>60882761</v>
      </c>
      <c r="W221" t="s">
        <v>533</v>
      </c>
      <c r="X221">
        <v>25821525</v>
      </c>
    </row>
    <row r="222" spans="1:24">
      <c r="A222" s="334" t="s">
        <v>515</v>
      </c>
      <c r="B222" t="s">
        <v>1551</v>
      </c>
      <c r="C222" t="s">
        <v>1550</v>
      </c>
      <c r="E222" t="s">
        <v>570</v>
      </c>
      <c r="F222" t="s">
        <v>569</v>
      </c>
      <c r="G222" t="s">
        <v>791</v>
      </c>
      <c r="H222" t="s">
        <v>768</v>
      </c>
      <c r="I222" t="s">
        <v>790</v>
      </c>
      <c r="J222" t="s">
        <v>1364</v>
      </c>
      <c r="K222" t="s">
        <v>541</v>
      </c>
      <c r="L222">
        <v>61201</v>
      </c>
      <c r="M222" t="s">
        <v>462</v>
      </c>
      <c r="N222" t="s">
        <v>791</v>
      </c>
      <c r="O222" t="s">
        <v>1365</v>
      </c>
      <c r="P222" t="s">
        <v>1365</v>
      </c>
      <c r="Q222" t="s">
        <v>1365</v>
      </c>
      <c r="R222" t="s">
        <v>529</v>
      </c>
      <c r="S222">
        <v>26455467</v>
      </c>
      <c r="T222">
        <v>62857770</v>
      </c>
      <c r="U222" t="s">
        <v>1630</v>
      </c>
      <c r="V222" s="338">
        <v>26455467</v>
      </c>
      <c r="W222" t="s">
        <v>1367</v>
      </c>
      <c r="X222">
        <v>26455244</v>
      </c>
    </row>
    <row r="223" spans="1:24">
      <c r="A223" s="334" t="s">
        <v>515</v>
      </c>
      <c r="B223" t="s">
        <v>1035</v>
      </c>
      <c r="C223" t="s">
        <v>1034</v>
      </c>
      <c r="E223" t="s">
        <v>1434</v>
      </c>
      <c r="F223" t="s">
        <v>1433</v>
      </c>
      <c r="G223" t="s">
        <v>860</v>
      </c>
      <c r="H223" t="s">
        <v>524</v>
      </c>
      <c r="I223" t="s">
        <v>812</v>
      </c>
      <c r="J223" t="s">
        <v>524</v>
      </c>
      <c r="K223" t="s">
        <v>523</v>
      </c>
      <c r="L223">
        <v>50309</v>
      </c>
      <c r="M223" t="s">
        <v>362</v>
      </c>
      <c r="N223" t="s">
        <v>813</v>
      </c>
      <c r="O223" t="s">
        <v>860</v>
      </c>
      <c r="P223" t="s">
        <v>1573</v>
      </c>
      <c r="Q223" t="s">
        <v>1631</v>
      </c>
      <c r="R223" t="s">
        <v>529</v>
      </c>
      <c r="S223">
        <v>88123737</v>
      </c>
      <c r="T223">
        <v>85641482</v>
      </c>
      <c r="U223" t="s">
        <v>1632</v>
      </c>
      <c r="V223" s="338">
        <v>83867018</v>
      </c>
      <c r="W223" t="s">
        <v>1477</v>
      </c>
      <c r="X223">
        <v>26757018</v>
      </c>
    </row>
    <row r="224" spans="1:24">
      <c r="A224" s="334" t="s">
        <v>515</v>
      </c>
      <c r="B224" t="s">
        <v>1547</v>
      </c>
      <c r="C224" t="s">
        <v>1546</v>
      </c>
      <c r="E224" t="s">
        <v>1463</v>
      </c>
      <c r="F224" t="s">
        <v>1462</v>
      </c>
      <c r="G224" t="s">
        <v>671</v>
      </c>
      <c r="H224" t="s">
        <v>521</v>
      </c>
      <c r="I224" t="s">
        <v>522</v>
      </c>
      <c r="J224" t="s">
        <v>1243</v>
      </c>
      <c r="K224" t="s">
        <v>524</v>
      </c>
      <c r="L224">
        <v>11303</v>
      </c>
      <c r="M224" t="s">
        <v>85</v>
      </c>
      <c r="N224" t="s">
        <v>525</v>
      </c>
      <c r="O224" t="s">
        <v>1245</v>
      </c>
      <c r="P224" t="s">
        <v>1325</v>
      </c>
      <c r="Q224" t="s">
        <v>1633</v>
      </c>
      <c r="R224" t="s">
        <v>529</v>
      </c>
      <c r="S224">
        <v>83770184</v>
      </c>
      <c r="T224">
        <v>22410425</v>
      </c>
      <c r="U224" t="s">
        <v>1634</v>
      </c>
      <c r="V224" s="338">
        <v>83770184</v>
      </c>
      <c r="W224" t="s">
        <v>1247</v>
      </c>
      <c r="X224">
        <v>88882851</v>
      </c>
    </row>
    <row r="225" spans="1:24">
      <c r="A225" s="334" t="s">
        <v>515</v>
      </c>
      <c r="B225" t="s">
        <v>1340</v>
      </c>
      <c r="C225" t="s">
        <v>1339</v>
      </c>
      <c r="E225" t="s">
        <v>1608</v>
      </c>
      <c r="F225" t="s">
        <v>1607</v>
      </c>
      <c r="G225" t="s">
        <v>671</v>
      </c>
      <c r="H225" t="s">
        <v>524</v>
      </c>
      <c r="I225" t="s">
        <v>522</v>
      </c>
      <c r="J225" t="s">
        <v>716</v>
      </c>
      <c r="K225" t="s">
        <v>541</v>
      </c>
      <c r="L225">
        <v>11501</v>
      </c>
      <c r="M225" t="s">
        <v>91</v>
      </c>
      <c r="N225" t="s">
        <v>525</v>
      </c>
      <c r="O225" t="s">
        <v>717</v>
      </c>
      <c r="P225" t="s">
        <v>718</v>
      </c>
      <c r="Q225" t="s">
        <v>927</v>
      </c>
      <c r="R225" t="s">
        <v>529</v>
      </c>
      <c r="S225">
        <v>40001027</v>
      </c>
      <c r="T225">
        <v>22241289</v>
      </c>
      <c r="U225" t="s">
        <v>1635</v>
      </c>
      <c r="V225" s="338">
        <v>70120013</v>
      </c>
      <c r="W225" t="s">
        <v>704</v>
      </c>
      <c r="X225">
        <v>22340456</v>
      </c>
    </row>
    <row r="226" spans="1:24">
      <c r="A226" s="334" t="s">
        <v>515</v>
      </c>
      <c r="B226" t="s">
        <v>1419</v>
      </c>
      <c r="C226" t="s">
        <v>1418</v>
      </c>
      <c r="E226" t="s">
        <v>890</v>
      </c>
      <c r="F226" t="s">
        <v>889</v>
      </c>
      <c r="G226" t="s">
        <v>893</v>
      </c>
      <c r="H226" t="s">
        <v>540</v>
      </c>
      <c r="I226" t="s">
        <v>522</v>
      </c>
      <c r="J226" t="s">
        <v>524</v>
      </c>
      <c r="K226" t="s">
        <v>521</v>
      </c>
      <c r="L226">
        <v>10304</v>
      </c>
      <c r="M226" t="s">
        <v>19</v>
      </c>
      <c r="N226" t="s">
        <v>525</v>
      </c>
      <c r="O226" t="s">
        <v>893</v>
      </c>
      <c r="P226" t="s">
        <v>1636</v>
      </c>
      <c r="Q226" t="s">
        <v>1637</v>
      </c>
      <c r="R226" t="s">
        <v>529</v>
      </c>
      <c r="S226">
        <v>22592275</v>
      </c>
      <c r="T226">
        <v>22504963</v>
      </c>
      <c r="U226" t="s">
        <v>1638</v>
      </c>
      <c r="V226" s="338">
        <v>22592275</v>
      </c>
      <c r="W226" t="s">
        <v>999</v>
      </c>
      <c r="X226">
        <v>22700885</v>
      </c>
    </row>
    <row r="227" spans="1:24">
      <c r="A227" s="334" t="s">
        <v>515</v>
      </c>
      <c r="B227" t="s">
        <v>848</v>
      </c>
      <c r="C227" t="s">
        <v>847</v>
      </c>
      <c r="E227" t="s">
        <v>1369</v>
      </c>
      <c r="F227" t="s">
        <v>1368</v>
      </c>
      <c r="G227" t="s">
        <v>860</v>
      </c>
      <c r="H227" t="s">
        <v>768</v>
      </c>
      <c r="I227" t="s">
        <v>812</v>
      </c>
      <c r="J227" t="s">
        <v>562</v>
      </c>
      <c r="K227" t="s">
        <v>540</v>
      </c>
      <c r="L227">
        <v>50502</v>
      </c>
      <c r="M227" t="s">
        <v>368</v>
      </c>
      <c r="N227" t="s">
        <v>813</v>
      </c>
      <c r="O227" t="s">
        <v>1482</v>
      </c>
      <c r="P227" t="s">
        <v>1639</v>
      </c>
      <c r="Q227" t="s">
        <v>1639</v>
      </c>
      <c r="R227" t="s">
        <v>529</v>
      </c>
      <c r="S227">
        <v>26546087</v>
      </c>
      <c r="T227" t="s">
        <v>555</v>
      </c>
      <c r="U227" t="s">
        <v>1640</v>
      </c>
      <c r="V227" s="338">
        <v>87869976</v>
      </c>
      <c r="W227" t="s">
        <v>1486</v>
      </c>
      <c r="X227">
        <v>26678291</v>
      </c>
    </row>
    <row r="228" spans="1:24">
      <c r="A228" s="334" t="s">
        <v>515</v>
      </c>
      <c r="B228" t="s">
        <v>1523</v>
      </c>
      <c r="C228" s="340" t="s">
        <v>1522</v>
      </c>
      <c r="E228" t="s">
        <v>857</v>
      </c>
      <c r="F228" t="s">
        <v>856</v>
      </c>
      <c r="G228" t="s">
        <v>643</v>
      </c>
      <c r="H228" t="s">
        <v>573</v>
      </c>
      <c r="I228" t="s">
        <v>644</v>
      </c>
      <c r="J228" t="s">
        <v>562</v>
      </c>
      <c r="K228" t="s">
        <v>562</v>
      </c>
      <c r="L228">
        <v>20505</v>
      </c>
      <c r="M228" t="s">
        <v>168</v>
      </c>
      <c r="N228" t="s">
        <v>643</v>
      </c>
      <c r="O228" t="s">
        <v>1208</v>
      </c>
      <c r="P228" t="s">
        <v>1028</v>
      </c>
      <c r="Q228" t="s">
        <v>1028</v>
      </c>
      <c r="R228" t="s">
        <v>529</v>
      </c>
      <c r="S228">
        <v>24467792</v>
      </c>
      <c r="T228">
        <v>88247885</v>
      </c>
      <c r="U228" t="s">
        <v>1641</v>
      </c>
      <c r="V228" s="338" t="s">
        <v>1642</v>
      </c>
      <c r="W228" t="s">
        <v>1212</v>
      </c>
      <c r="X228">
        <v>24465922</v>
      </c>
    </row>
    <row r="229" spans="1:24">
      <c r="A229" s="334" t="s">
        <v>515</v>
      </c>
      <c r="B229" t="s">
        <v>601</v>
      </c>
      <c r="C229" t="s">
        <v>600</v>
      </c>
      <c r="E229" t="s">
        <v>1232</v>
      </c>
      <c r="F229" t="s">
        <v>1231</v>
      </c>
      <c r="G229" t="s">
        <v>643</v>
      </c>
      <c r="H229" t="s">
        <v>521</v>
      </c>
      <c r="I229" t="s">
        <v>644</v>
      </c>
      <c r="J229" t="s">
        <v>541</v>
      </c>
      <c r="K229" t="s">
        <v>562</v>
      </c>
      <c r="L229">
        <v>20105</v>
      </c>
      <c r="M229" t="s">
        <v>129</v>
      </c>
      <c r="N229" t="s">
        <v>643</v>
      </c>
      <c r="O229" t="s">
        <v>643</v>
      </c>
      <c r="P229" t="s">
        <v>1589</v>
      </c>
      <c r="Q229" t="s">
        <v>1589</v>
      </c>
      <c r="R229" t="s">
        <v>529</v>
      </c>
      <c r="S229" t="s">
        <v>1643</v>
      </c>
      <c r="T229" t="s">
        <v>1644</v>
      </c>
      <c r="U229" t="s">
        <v>1645</v>
      </c>
      <c r="V229" s="338">
        <v>40001713</v>
      </c>
      <c r="W229" t="s">
        <v>650</v>
      </c>
      <c r="X229" t="s">
        <v>1646</v>
      </c>
    </row>
  </sheetData>
  <sheetProtection algorithmName="SHA-512" hashValue="yOQgr2r+zZN5Xr10LkKzI9b4NDtQ0r82ymPRkk/m+8HqnfKj3Vccw8IZyDZNE/7aknT5FKRtP9nJpYw+vU0npw==" saltValue="akHCsQ5E7MeXTL2H6PMNkw==" spinCount="100000" sheet="1" objects="1" scenarios="1"/>
  <autoFilter ref="A3:X229" xr:uid="{00000000-0009-0000-0000-000001000000}"/>
  <sortState xmlns:xlrd2="http://schemas.microsoft.com/office/spreadsheetml/2017/richdata2" ref="B4:C229">
    <sortCondition ref="B4:B229"/>
  </sortState>
  <phoneticPr fontId="22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Z23"/>
  <sheetViews>
    <sheetView showGridLines="0" zoomScale="95" zoomScaleNormal="95" workbookViewId="0"/>
  </sheetViews>
  <sheetFormatPr defaultColWidth="11.42578125" defaultRowHeight="15"/>
  <cols>
    <col min="1" max="1" width="4.7109375" style="541" customWidth="1"/>
    <col min="2" max="2" width="34" style="109" customWidth="1"/>
    <col min="3" max="23" width="7" style="109" customWidth="1"/>
    <col min="24" max="259" width="11.42578125" style="109"/>
    <col min="260" max="260" width="32.28515625" style="109" customWidth="1"/>
    <col min="261" max="272" width="8.5703125" style="109" customWidth="1"/>
    <col min="273" max="515" width="11.42578125" style="109"/>
    <col min="516" max="516" width="32.28515625" style="109" customWidth="1"/>
    <col min="517" max="528" width="8.5703125" style="109" customWidth="1"/>
    <col min="529" max="771" width="11.42578125" style="109"/>
    <col min="772" max="772" width="32.28515625" style="109" customWidth="1"/>
    <col min="773" max="784" width="8.5703125" style="109" customWidth="1"/>
    <col min="785" max="1027" width="11.42578125" style="109"/>
    <col min="1028" max="1028" width="32.28515625" style="109" customWidth="1"/>
    <col min="1029" max="1040" width="8.5703125" style="109" customWidth="1"/>
    <col min="1041" max="1283" width="11.42578125" style="109"/>
    <col min="1284" max="1284" width="32.28515625" style="109" customWidth="1"/>
    <col min="1285" max="1296" width="8.5703125" style="109" customWidth="1"/>
    <col min="1297" max="1539" width="11.42578125" style="109"/>
    <col min="1540" max="1540" width="32.28515625" style="109" customWidth="1"/>
    <col min="1541" max="1552" width="8.5703125" style="109" customWidth="1"/>
    <col min="1553" max="1795" width="11.42578125" style="109"/>
    <col min="1796" max="1796" width="32.28515625" style="109" customWidth="1"/>
    <col min="1797" max="1808" width="8.5703125" style="109" customWidth="1"/>
    <col min="1809" max="2051" width="11.42578125" style="109"/>
    <col min="2052" max="2052" width="32.28515625" style="109" customWidth="1"/>
    <col min="2053" max="2064" width="8.5703125" style="109" customWidth="1"/>
    <col min="2065" max="2307" width="11.42578125" style="109"/>
    <col min="2308" max="2308" width="32.28515625" style="109" customWidth="1"/>
    <col min="2309" max="2320" width="8.5703125" style="109" customWidth="1"/>
    <col min="2321" max="2563" width="11.42578125" style="109"/>
    <col min="2564" max="2564" width="32.28515625" style="109" customWidth="1"/>
    <col min="2565" max="2576" width="8.5703125" style="109" customWidth="1"/>
    <col min="2577" max="2819" width="11.42578125" style="109"/>
    <col min="2820" max="2820" width="32.28515625" style="109" customWidth="1"/>
    <col min="2821" max="2832" width="8.5703125" style="109" customWidth="1"/>
    <col min="2833" max="3075" width="11.42578125" style="109"/>
    <col min="3076" max="3076" width="32.28515625" style="109" customWidth="1"/>
    <col min="3077" max="3088" width="8.5703125" style="109" customWidth="1"/>
    <col min="3089" max="3331" width="11.42578125" style="109"/>
    <col min="3332" max="3332" width="32.28515625" style="109" customWidth="1"/>
    <col min="3333" max="3344" width="8.5703125" style="109" customWidth="1"/>
    <col min="3345" max="3587" width="11.42578125" style="109"/>
    <col min="3588" max="3588" width="32.28515625" style="109" customWidth="1"/>
    <col min="3589" max="3600" width="8.5703125" style="109" customWidth="1"/>
    <col min="3601" max="3843" width="11.42578125" style="109"/>
    <col min="3844" max="3844" width="32.28515625" style="109" customWidth="1"/>
    <col min="3845" max="3856" width="8.5703125" style="109" customWidth="1"/>
    <col min="3857" max="4099" width="11.42578125" style="109"/>
    <col min="4100" max="4100" width="32.28515625" style="109" customWidth="1"/>
    <col min="4101" max="4112" width="8.5703125" style="109" customWidth="1"/>
    <col min="4113" max="4355" width="11.42578125" style="109"/>
    <col min="4356" max="4356" width="32.28515625" style="109" customWidth="1"/>
    <col min="4357" max="4368" width="8.5703125" style="109" customWidth="1"/>
    <col min="4369" max="4611" width="11.42578125" style="109"/>
    <col min="4612" max="4612" width="32.28515625" style="109" customWidth="1"/>
    <col min="4613" max="4624" width="8.5703125" style="109" customWidth="1"/>
    <col min="4625" max="4867" width="11.42578125" style="109"/>
    <col min="4868" max="4868" width="32.28515625" style="109" customWidth="1"/>
    <col min="4869" max="4880" width="8.5703125" style="109" customWidth="1"/>
    <col min="4881" max="5123" width="11.42578125" style="109"/>
    <col min="5124" max="5124" width="32.28515625" style="109" customWidth="1"/>
    <col min="5125" max="5136" width="8.5703125" style="109" customWidth="1"/>
    <col min="5137" max="5379" width="11.42578125" style="109"/>
    <col min="5380" max="5380" width="32.28515625" style="109" customWidth="1"/>
    <col min="5381" max="5392" width="8.5703125" style="109" customWidth="1"/>
    <col min="5393" max="5635" width="11.42578125" style="109"/>
    <col min="5636" max="5636" width="32.28515625" style="109" customWidth="1"/>
    <col min="5637" max="5648" width="8.5703125" style="109" customWidth="1"/>
    <col min="5649" max="5891" width="11.42578125" style="109"/>
    <col min="5892" max="5892" width="32.28515625" style="109" customWidth="1"/>
    <col min="5893" max="5904" width="8.5703125" style="109" customWidth="1"/>
    <col min="5905" max="6147" width="11.42578125" style="109"/>
    <col min="6148" max="6148" width="32.28515625" style="109" customWidth="1"/>
    <col min="6149" max="6160" width="8.5703125" style="109" customWidth="1"/>
    <col min="6161" max="6403" width="11.42578125" style="109"/>
    <col min="6404" max="6404" width="32.28515625" style="109" customWidth="1"/>
    <col min="6405" max="6416" width="8.5703125" style="109" customWidth="1"/>
    <col min="6417" max="6659" width="11.42578125" style="109"/>
    <col min="6660" max="6660" width="32.28515625" style="109" customWidth="1"/>
    <col min="6661" max="6672" width="8.5703125" style="109" customWidth="1"/>
    <col min="6673" max="6915" width="11.42578125" style="109"/>
    <col min="6916" max="6916" width="32.28515625" style="109" customWidth="1"/>
    <col min="6917" max="6928" width="8.5703125" style="109" customWidth="1"/>
    <col min="6929" max="7171" width="11.42578125" style="109"/>
    <col min="7172" max="7172" width="32.28515625" style="109" customWidth="1"/>
    <col min="7173" max="7184" width="8.5703125" style="109" customWidth="1"/>
    <col min="7185" max="7427" width="11.42578125" style="109"/>
    <col min="7428" max="7428" width="32.28515625" style="109" customWidth="1"/>
    <col min="7429" max="7440" width="8.5703125" style="109" customWidth="1"/>
    <col min="7441" max="7683" width="11.42578125" style="109"/>
    <col min="7684" max="7684" width="32.28515625" style="109" customWidth="1"/>
    <col min="7685" max="7696" width="8.5703125" style="109" customWidth="1"/>
    <col min="7697" max="7939" width="11.42578125" style="109"/>
    <col min="7940" max="7940" width="32.28515625" style="109" customWidth="1"/>
    <col min="7941" max="7952" width="8.5703125" style="109" customWidth="1"/>
    <col min="7953" max="8195" width="11.42578125" style="109"/>
    <col min="8196" max="8196" width="32.28515625" style="109" customWidth="1"/>
    <col min="8197" max="8208" width="8.5703125" style="109" customWidth="1"/>
    <col min="8209" max="8451" width="11.42578125" style="109"/>
    <col min="8452" max="8452" width="32.28515625" style="109" customWidth="1"/>
    <col min="8453" max="8464" width="8.5703125" style="109" customWidth="1"/>
    <col min="8465" max="8707" width="11.42578125" style="109"/>
    <col min="8708" max="8708" width="32.28515625" style="109" customWidth="1"/>
    <col min="8709" max="8720" width="8.5703125" style="109" customWidth="1"/>
    <col min="8721" max="8963" width="11.42578125" style="109"/>
    <col min="8964" max="8964" width="32.28515625" style="109" customWidth="1"/>
    <col min="8965" max="8976" width="8.5703125" style="109" customWidth="1"/>
    <col min="8977" max="9219" width="11.42578125" style="109"/>
    <col min="9220" max="9220" width="32.28515625" style="109" customWidth="1"/>
    <col min="9221" max="9232" width="8.5703125" style="109" customWidth="1"/>
    <col min="9233" max="9475" width="11.42578125" style="109"/>
    <col min="9476" max="9476" width="32.28515625" style="109" customWidth="1"/>
    <col min="9477" max="9488" width="8.5703125" style="109" customWidth="1"/>
    <col min="9489" max="9731" width="11.42578125" style="109"/>
    <col min="9732" max="9732" width="32.28515625" style="109" customWidth="1"/>
    <col min="9733" max="9744" width="8.5703125" style="109" customWidth="1"/>
    <col min="9745" max="9987" width="11.42578125" style="109"/>
    <col min="9988" max="9988" width="32.28515625" style="109" customWidth="1"/>
    <col min="9989" max="10000" width="8.5703125" style="109" customWidth="1"/>
    <col min="10001" max="10243" width="11.42578125" style="109"/>
    <col min="10244" max="10244" width="32.28515625" style="109" customWidth="1"/>
    <col min="10245" max="10256" width="8.5703125" style="109" customWidth="1"/>
    <col min="10257" max="10499" width="11.42578125" style="109"/>
    <col min="10500" max="10500" width="32.28515625" style="109" customWidth="1"/>
    <col min="10501" max="10512" width="8.5703125" style="109" customWidth="1"/>
    <col min="10513" max="10755" width="11.42578125" style="109"/>
    <col min="10756" max="10756" width="32.28515625" style="109" customWidth="1"/>
    <col min="10757" max="10768" width="8.5703125" style="109" customWidth="1"/>
    <col min="10769" max="11011" width="11.42578125" style="109"/>
    <col min="11012" max="11012" width="32.28515625" style="109" customWidth="1"/>
    <col min="11013" max="11024" width="8.5703125" style="109" customWidth="1"/>
    <col min="11025" max="11267" width="11.42578125" style="109"/>
    <col min="11268" max="11268" width="32.28515625" style="109" customWidth="1"/>
    <col min="11269" max="11280" width="8.5703125" style="109" customWidth="1"/>
    <col min="11281" max="11523" width="11.42578125" style="109"/>
    <col min="11524" max="11524" width="32.28515625" style="109" customWidth="1"/>
    <col min="11525" max="11536" width="8.5703125" style="109" customWidth="1"/>
    <col min="11537" max="11779" width="11.42578125" style="109"/>
    <col min="11780" max="11780" width="32.28515625" style="109" customWidth="1"/>
    <col min="11781" max="11792" width="8.5703125" style="109" customWidth="1"/>
    <col min="11793" max="12035" width="11.42578125" style="109"/>
    <col min="12036" max="12036" width="32.28515625" style="109" customWidth="1"/>
    <col min="12037" max="12048" width="8.5703125" style="109" customWidth="1"/>
    <col min="12049" max="12291" width="11.42578125" style="109"/>
    <col min="12292" max="12292" width="32.28515625" style="109" customWidth="1"/>
    <col min="12293" max="12304" width="8.5703125" style="109" customWidth="1"/>
    <col min="12305" max="12547" width="11.42578125" style="109"/>
    <col min="12548" max="12548" width="32.28515625" style="109" customWidth="1"/>
    <col min="12549" max="12560" width="8.5703125" style="109" customWidth="1"/>
    <col min="12561" max="12803" width="11.42578125" style="109"/>
    <col min="12804" max="12804" width="32.28515625" style="109" customWidth="1"/>
    <col min="12805" max="12816" width="8.5703125" style="109" customWidth="1"/>
    <col min="12817" max="13059" width="11.42578125" style="109"/>
    <col min="13060" max="13060" width="32.28515625" style="109" customWidth="1"/>
    <col min="13061" max="13072" width="8.5703125" style="109" customWidth="1"/>
    <col min="13073" max="13315" width="11.42578125" style="109"/>
    <col min="13316" max="13316" width="32.28515625" style="109" customWidth="1"/>
    <col min="13317" max="13328" width="8.5703125" style="109" customWidth="1"/>
    <col min="13329" max="13571" width="11.42578125" style="109"/>
    <col min="13572" max="13572" width="32.28515625" style="109" customWidth="1"/>
    <col min="13573" max="13584" width="8.5703125" style="109" customWidth="1"/>
    <col min="13585" max="13827" width="11.42578125" style="109"/>
    <col min="13828" max="13828" width="32.28515625" style="109" customWidth="1"/>
    <col min="13829" max="13840" width="8.5703125" style="109" customWidth="1"/>
    <col min="13841" max="14083" width="11.42578125" style="109"/>
    <col min="14084" max="14084" width="32.28515625" style="109" customWidth="1"/>
    <col min="14085" max="14096" width="8.5703125" style="109" customWidth="1"/>
    <col min="14097" max="14339" width="11.42578125" style="109"/>
    <col min="14340" max="14340" width="32.28515625" style="109" customWidth="1"/>
    <col min="14341" max="14352" width="8.5703125" style="109" customWidth="1"/>
    <col min="14353" max="14595" width="11.42578125" style="109"/>
    <col min="14596" max="14596" width="32.28515625" style="109" customWidth="1"/>
    <col min="14597" max="14608" width="8.5703125" style="109" customWidth="1"/>
    <col min="14609" max="14851" width="11.42578125" style="109"/>
    <col min="14852" max="14852" width="32.28515625" style="109" customWidth="1"/>
    <col min="14853" max="14864" width="8.5703125" style="109" customWidth="1"/>
    <col min="14865" max="15107" width="11.42578125" style="109"/>
    <col min="15108" max="15108" width="32.28515625" style="109" customWidth="1"/>
    <col min="15109" max="15120" width="8.5703125" style="109" customWidth="1"/>
    <col min="15121" max="15363" width="11.42578125" style="109"/>
    <col min="15364" max="15364" width="32.28515625" style="109" customWidth="1"/>
    <col min="15365" max="15376" width="8.5703125" style="109" customWidth="1"/>
    <col min="15377" max="15619" width="11.42578125" style="109"/>
    <col min="15620" max="15620" width="32.28515625" style="109" customWidth="1"/>
    <col min="15621" max="15632" width="8.5703125" style="109" customWidth="1"/>
    <col min="15633" max="15875" width="11.42578125" style="109"/>
    <col min="15876" max="15876" width="32.28515625" style="109" customWidth="1"/>
    <col min="15877" max="15888" width="8.5703125" style="109" customWidth="1"/>
    <col min="15889" max="16131" width="11.42578125" style="109"/>
    <col min="16132" max="16132" width="32.28515625" style="109" customWidth="1"/>
    <col min="16133" max="16144" width="8.5703125" style="109" customWidth="1"/>
    <col min="16145" max="16377" width="11.42578125" style="109"/>
    <col min="16378" max="16384" width="11.42578125" style="109" customWidth="1"/>
  </cols>
  <sheetData>
    <row r="1" spans="1:26" ht="18.75">
      <c r="A1" s="541">
        <v>1</v>
      </c>
      <c r="B1" s="72" t="s">
        <v>4465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8"/>
    </row>
    <row r="2" spans="1:26" ht="21">
      <c r="A2" s="541">
        <v>2</v>
      </c>
      <c r="B2" s="72" t="s">
        <v>4466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10"/>
      <c r="Q2" s="110"/>
      <c r="R2" s="110"/>
      <c r="S2" s="110"/>
      <c r="T2" s="110"/>
      <c r="U2" s="110"/>
      <c r="V2" s="110"/>
      <c r="W2" s="110"/>
    </row>
    <row r="3" spans="1:26" s="111" customFormat="1" ht="18.75">
      <c r="A3" s="541">
        <v>3</v>
      </c>
      <c r="B3" s="77" t="s">
        <v>4467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3"/>
      <c r="Q3" s="113"/>
      <c r="R3" s="113"/>
      <c r="S3" s="113"/>
      <c r="T3" s="113"/>
      <c r="U3" s="113"/>
      <c r="V3" s="113"/>
      <c r="W3" s="113"/>
    </row>
    <row r="4" spans="1:26" s="7" customFormat="1" ht="19.5" thickBot="1">
      <c r="A4" s="541">
        <v>4</v>
      </c>
      <c r="B4" s="372" t="s">
        <v>4209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56"/>
      <c r="V4" s="256"/>
      <c r="W4" s="256"/>
      <c r="X4" s="256"/>
      <c r="Y4" s="256"/>
      <c r="Z4" s="256"/>
    </row>
    <row r="5" spans="1:26" ht="28.5" customHeight="1" thickTop="1">
      <c r="A5" s="541">
        <v>5</v>
      </c>
      <c r="B5" s="683" t="s">
        <v>4458</v>
      </c>
      <c r="C5" s="592" t="s">
        <v>4211</v>
      </c>
      <c r="D5" s="579"/>
      <c r="E5" s="579"/>
      <c r="F5" s="578" t="s">
        <v>4212</v>
      </c>
      <c r="G5" s="579"/>
      <c r="H5" s="580"/>
      <c r="I5" s="578" t="s">
        <v>4213</v>
      </c>
      <c r="J5" s="579"/>
      <c r="K5" s="580"/>
      <c r="L5" s="579" t="s">
        <v>4214</v>
      </c>
      <c r="M5" s="579"/>
      <c r="N5" s="579"/>
      <c r="O5" s="578" t="s">
        <v>4215</v>
      </c>
      <c r="P5" s="579"/>
      <c r="Q5" s="580"/>
      <c r="R5" s="578" t="s">
        <v>4216</v>
      </c>
      <c r="S5" s="579"/>
      <c r="T5" s="579"/>
      <c r="U5" s="578" t="s">
        <v>4217</v>
      </c>
      <c r="V5" s="579"/>
      <c r="W5" s="579"/>
    </row>
    <row r="6" spans="1:26" ht="27.75" customHeight="1" thickBot="1">
      <c r="A6" s="541">
        <v>6</v>
      </c>
      <c r="B6" s="684"/>
      <c r="C6" s="114" t="s">
        <v>4211</v>
      </c>
      <c r="D6" s="34" t="s">
        <v>4218</v>
      </c>
      <c r="E6" s="114" t="s">
        <v>4459</v>
      </c>
      <c r="F6" s="115" t="s">
        <v>4211</v>
      </c>
      <c r="G6" s="34" t="s">
        <v>4218</v>
      </c>
      <c r="H6" s="116" t="s">
        <v>4459</v>
      </c>
      <c r="I6" s="115" t="s">
        <v>4211</v>
      </c>
      <c r="J6" s="34" t="s">
        <v>4218</v>
      </c>
      <c r="K6" s="116" t="s">
        <v>4459</v>
      </c>
      <c r="L6" s="114" t="s">
        <v>4211</v>
      </c>
      <c r="M6" s="34" t="s">
        <v>4218</v>
      </c>
      <c r="N6" s="114" t="s">
        <v>4459</v>
      </c>
      <c r="O6" s="115" t="s">
        <v>4211</v>
      </c>
      <c r="P6" s="34" t="s">
        <v>4218</v>
      </c>
      <c r="Q6" s="116" t="s">
        <v>4459</v>
      </c>
      <c r="R6" s="115" t="s">
        <v>4211</v>
      </c>
      <c r="S6" s="34" t="s">
        <v>4218</v>
      </c>
      <c r="T6" s="116" t="s">
        <v>4459</v>
      </c>
      <c r="U6" s="114" t="s">
        <v>4211</v>
      </c>
      <c r="V6" s="34" t="s">
        <v>4218</v>
      </c>
      <c r="W6" s="114" t="s">
        <v>4459</v>
      </c>
    </row>
    <row r="7" spans="1:26" ht="30" customHeight="1" thickTop="1" thickBot="1">
      <c r="A7" s="541">
        <v>7</v>
      </c>
      <c r="B7" s="493" t="s">
        <v>4211</v>
      </c>
      <c r="C7" s="117">
        <f>+D7+E7</f>
        <v>0</v>
      </c>
      <c r="D7" s="118">
        <f>SUM(D8:D10)</f>
        <v>0</v>
      </c>
      <c r="E7" s="119">
        <f>SUM(E8:E10)</f>
        <v>0</v>
      </c>
      <c r="F7" s="120">
        <f>+G7+H7</f>
        <v>0</v>
      </c>
      <c r="G7" s="118">
        <f>SUM(G8:G10)</f>
        <v>0</v>
      </c>
      <c r="H7" s="121">
        <f>SUM(H8:H10)</f>
        <v>0</v>
      </c>
      <c r="I7" s="120">
        <f>+J7+K7</f>
        <v>0</v>
      </c>
      <c r="J7" s="118">
        <f>SUM(J8:J10)</f>
        <v>0</v>
      </c>
      <c r="K7" s="121">
        <f>SUM(K8:K10)</f>
        <v>0</v>
      </c>
      <c r="L7" s="120">
        <f>+M7+N7</f>
        <v>0</v>
      </c>
      <c r="M7" s="118">
        <f>SUM(M8:M10)</f>
        <v>0</v>
      </c>
      <c r="N7" s="121">
        <f>SUM(N8:N10)</f>
        <v>0</v>
      </c>
      <c r="O7" s="120">
        <f>+P7+Q7</f>
        <v>0</v>
      </c>
      <c r="P7" s="118">
        <f>SUM(P8:P10)</f>
        <v>0</v>
      </c>
      <c r="Q7" s="121">
        <f>SUM(Q8:Q10)</f>
        <v>0</v>
      </c>
      <c r="R7" s="120">
        <f>+S7+T7</f>
        <v>0</v>
      </c>
      <c r="S7" s="118">
        <f>SUM(S8:S10)</f>
        <v>0</v>
      </c>
      <c r="T7" s="121">
        <f>SUM(T8:T10)</f>
        <v>0</v>
      </c>
      <c r="U7" s="119">
        <f>+V7+W7</f>
        <v>0</v>
      </c>
      <c r="V7" s="118">
        <f>SUM(V8:V10)</f>
        <v>0</v>
      </c>
      <c r="W7" s="119">
        <f>SUM(W8:W10)</f>
        <v>0</v>
      </c>
    </row>
    <row r="8" spans="1:26" ht="30" hidden="1" customHeight="1">
      <c r="A8" s="541">
        <v>8</v>
      </c>
      <c r="B8" s="122" t="s">
        <v>4460</v>
      </c>
      <c r="C8" s="123">
        <f>+D8+E8</f>
        <v>0</v>
      </c>
      <c r="D8" s="124">
        <f>+G8+J8+M8+P8+S8+V8</f>
        <v>0</v>
      </c>
      <c r="E8" s="125">
        <f>+H8+K8+N8+Q8+T8+W8</f>
        <v>0</v>
      </c>
      <c r="F8" s="126">
        <f>+G8+H8</f>
        <v>0</v>
      </c>
      <c r="G8" s="478"/>
      <c r="H8" s="479"/>
      <c r="I8" s="126">
        <f>+J8+K8</f>
        <v>0</v>
      </c>
      <c r="J8" s="478"/>
      <c r="K8" s="479"/>
      <c r="L8" s="680"/>
      <c r="M8" s="681"/>
      <c r="N8" s="682"/>
      <c r="O8" s="680"/>
      <c r="P8" s="681"/>
      <c r="Q8" s="682"/>
      <c r="R8" s="680"/>
      <c r="S8" s="681"/>
      <c r="T8" s="682"/>
      <c r="U8" s="680"/>
      <c r="V8" s="681"/>
      <c r="W8" s="681"/>
    </row>
    <row r="9" spans="1:26" ht="30" customHeight="1">
      <c r="A9" s="541">
        <v>9</v>
      </c>
      <c r="B9" s="122" t="s">
        <v>4461</v>
      </c>
      <c r="C9" s="127">
        <f t="shared" ref="C9:C10" si="0">+D9+E9</f>
        <v>0</v>
      </c>
      <c r="D9" s="128">
        <f>+G9+J9+M9+P9+S9+V9</f>
        <v>0</v>
      </c>
      <c r="E9" s="129">
        <f t="shared" ref="E9:E10" si="1">+H9+K9+N9+Q9+T9+W9</f>
        <v>0</v>
      </c>
      <c r="F9" s="130">
        <f t="shared" ref="F9:F10" si="2">+G9+H9</f>
        <v>0</v>
      </c>
      <c r="G9" s="480"/>
      <c r="H9" s="481"/>
      <c r="I9" s="130">
        <f t="shared" ref="I9:I10" si="3">+J9+K9</f>
        <v>0</v>
      </c>
      <c r="J9" s="480"/>
      <c r="K9" s="481"/>
      <c r="L9" s="130">
        <f t="shared" ref="L9:L10" si="4">+M9+N9</f>
        <v>0</v>
      </c>
      <c r="M9" s="480"/>
      <c r="N9" s="481"/>
      <c r="O9" s="130">
        <f t="shared" ref="O9:O10" si="5">+P9+Q9</f>
        <v>0</v>
      </c>
      <c r="P9" s="480"/>
      <c r="Q9" s="481"/>
      <c r="R9" s="130">
        <f t="shared" ref="R9:R10" si="6">+S9+T9</f>
        <v>0</v>
      </c>
      <c r="S9" s="480"/>
      <c r="T9" s="481"/>
      <c r="U9" s="130">
        <f t="shared" ref="U9:U10" si="7">+V9+W9</f>
        <v>0</v>
      </c>
      <c r="V9" s="480"/>
      <c r="W9" s="484"/>
    </row>
    <row r="10" spans="1:26" ht="30" customHeight="1" thickBot="1">
      <c r="A10" s="541">
        <v>10</v>
      </c>
      <c r="B10" s="131" t="s">
        <v>4462</v>
      </c>
      <c r="C10" s="132">
        <f t="shared" si="0"/>
        <v>0</v>
      </c>
      <c r="D10" s="133">
        <f>+G10+J10+M10+P10+S10+V10</f>
        <v>0</v>
      </c>
      <c r="E10" s="134">
        <f t="shared" si="1"/>
        <v>0</v>
      </c>
      <c r="F10" s="135">
        <f t="shared" si="2"/>
        <v>0</v>
      </c>
      <c r="G10" s="482"/>
      <c r="H10" s="483"/>
      <c r="I10" s="135">
        <f t="shared" si="3"/>
        <v>0</v>
      </c>
      <c r="J10" s="482"/>
      <c r="K10" s="483"/>
      <c r="L10" s="135">
        <f t="shared" si="4"/>
        <v>0</v>
      </c>
      <c r="M10" s="482"/>
      <c r="N10" s="483"/>
      <c r="O10" s="135">
        <f t="shared" si="5"/>
        <v>0</v>
      </c>
      <c r="P10" s="482"/>
      <c r="Q10" s="483"/>
      <c r="R10" s="135">
        <f t="shared" si="6"/>
        <v>0</v>
      </c>
      <c r="S10" s="482"/>
      <c r="T10" s="483"/>
      <c r="U10" s="135">
        <f t="shared" si="7"/>
        <v>0</v>
      </c>
      <c r="V10" s="482"/>
      <c r="W10" s="485"/>
    </row>
    <row r="11" spans="1:26" ht="16.5" customHeight="1" thickTop="1">
      <c r="A11" s="541">
        <v>11</v>
      </c>
      <c r="B11" s="685" t="s">
        <v>4468</v>
      </c>
      <c r="C11" s="685"/>
      <c r="D11" s="685"/>
      <c r="E11" s="685"/>
      <c r="G11" s="136" t="str">
        <f>IF(G7&gt;'Cuadro 1'!G13,"**","")</f>
        <v/>
      </c>
      <c r="H11" s="136" t="str">
        <f>IF(H7&gt;'Cuadro 1'!H13,"**","")</f>
        <v/>
      </c>
      <c r="I11" s="137"/>
      <c r="J11" s="136" t="str">
        <f>IF(J7&gt;'Cuadro 1'!J13,"**","")</f>
        <v/>
      </c>
      <c r="K11" s="136" t="str">
        <f>IF(K7&gt;'Cuadro 1'!K13,"**","")</f>
        <v/>
      </c>
      <c r="L11" s="137"/>
      <c r="M11" s="136" t="str">
        <f>IF(M7&gt;'Cuadro 1'!M13,"**","")</f>
        <v/>
      </c>
      <c r="N11" s="136" t="str">
        <f>IF(N7&gt;'Cuadro 1'!N13,"**","")</f>
        <v/>
      </c>
      <c r="O11" s="137"/>
      <c r="P11" s="136" t="str">
        <f>IF(P7&gt;'Cuadro 1'!P13,"**","")</f>
        <v/>
      </c>
      <c r="Q11" s="136" t="str">
        <f>IF(Q7&gt;'Cuadro 1'!Q13,"**","")</f>
        <v/>
      </c>
      <c r="R11" s="137"/>
      <c r="S11" s="136" t="str">
        <f>IF(S7&gt;'Cuadro 1'!S13,"**","")</f>
        <v/>
      </c>
      <c r="T11" s="136" t="str">
        <f>IF(T7&gt;'Cuadro 1'!T13,"**","")</f>
        <v/>
      </c>
      <c r="U11" s="137"/>
      <c r="V11" s="136" t="str">
        <f>IF(V7&gt;'Cuadro 1'!V13,"**","")</f>
        <v/>
      </c>
      <c r="W11" s="136" t="str">
        <f>IF(W7&gt;'Cuadro 1'!W13,"**","")</f>
        <v/>
      </c>
    </row>
    <row r="12" spans="1:26" ht="15.75" customHeight="1">
      <c r="A12" s="541">
        <v>12</v>
      </c>
      <c r="B12" s="686"/>
      <c r="C12" s="686"/>
      <c r="D12" s="686"/>
      <c r="E12" s="686"/>
      <c r="F12" s="7"/>
      <c r="G12" s="7"/>
      <c r="H12" s="7"/>
      <c r="I12" s="7"/>
      <c r="J12" s="670" t="str">
        <f>IF(OR(G11="**",H11="**",J11="**",K11="**",M11="**",N11="**",P11="**",Q11="**",S11="**",T11="**",V11="**",W11="**"),"** = El total de estudiantes indicado, no puede ser mayor al total de la línea Matrícula Final del Cuadro 1.","")</f>
        <v/>
      </c>
      <c r="K12" s="670"/>
      <c r="L12" s="670"/>
      <c r="M12" s="670"/>
      <c r="N12" s="670"/>
      <c r="O12" s="670"/>
      <c r="P12" s="670"/>
      <c r="Q12" s="670"/>
      <c r="R12" s="670"/>
      <c r="S12" s="670"/>
      <c r="T12" s="670"/>
      <c r="U12" s="7"/>
      <c r="V12" s="7"/>
      <c r="W12" s="7"/>
    </row>
    <row r="13" spans="1:26" ht="15.75" customHeight="1">
      <c r="A13" s="541">
        <v>13</v>
      </c>
      <c r="B13" s="686"/>
      <c r="C13" s="686"/>
      <c r="D13" s="686"/>
      <c r="E13" s="686"/>
      <c r="J13" s="670"/>
      <c r="K13" s="670"/>
      <c r="L13" s="670"/>
      <c r="M13" s="670"/>
      <c r="N13" s="670"/>
      <c r="O13" s="670"/>
      <c r="P13" s="670"/>
      <c r="Q13" s="670"/>
      <c r="R13" s="670"/>
      <c r="S13" s="670"/>
      <c r="T13" s="670"/>
    </row>
    <row r="14" spans="1:26" ht="15.75" customHeight="1">
      <c r="A14" s="541">
        <v>14</v>
      </c>
      <c r="B14" s="686"/>
      <c r="C14" s="686"/>
      <c r="D14" s="686"/>
      <c r="E14" s="686"/>
      <c r="R14" s="138"/>
      <c r="S14" s="138"/>
      <c r="T14" s="138"/>
      <c r="U14" s="138"/>
      <c r="V14" s="138"/>
      <c r="W14" s="138"/>
    </row>
    <row r="15" spans="1:26" ht="11.25" customHeight="1">
      <c r="A15" s="541">
        <v>15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1:26" ht="21.75" customHeight="1">
      <c r="A16" s="541">
        <v>16</v>
      </c>
      <c r="B16" s="103" t="s">
        <v>4464</v>
      </c>
      <c r="C16" s="104"/>
      <c r="D16" s="105"/>
      <c r="E16" s="105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7.25" customHeight="1">
      <c r="A17" s="541">
        <v>17</v>
      </c>
      <c r="B17" s="671"/>
      <c r="C17" s="672"/>
      <c r="D17" s="672"/>
      <c r="E17" s="672"/>
      <c r="F17" s="672"/>
      <c r="G17" s="672"/>
      <c r="H17" s="672"/>
      <c r="I17" s="672"/>
      <c r="J17" s="672"/>
      <c r="K17" s="672"/>
      <c r="L17" s="672"/>
      <c r="M17" s="672"/>
      <c r="N17" s="672"/>
      <c r="O17" s="672"/>
      <c r="P17" s="672"/>
      <c r="Q17" s="672"/>
      <c r="R17" s="672"/>
      <c r="S17" s="672"/>
      <c r="T17" s="672"/>
      <c r="U17" s="672"/>
      <c r="V17" s="672"/>
      <c r="W17" s="673"/>
    </row>
    <row r="18" spans="1:23" s="7" customFormat="1" ht="17.25" customHeight="1">
      <c r="A18" s="541"/>
      <c r="B18" s="674"/>
      <c r="C18" s="675"/>
      <c r="D18" s="675"/>
      <c r="E18" s="675"/>
      <c r="F18" s="675"/>
      <c r="G18" s="675"/>
      <c r="H18" s="675"/>
      <c r="I18" s="675"/>
      <c r="J18" s="675"/>
      <c r="K18" s="675"/>
      <c r="L18" s="675"/>
      <c r="M18" s="675"/>
      <c r="N18" s="675"/>
      <c r="O18" s="675"/>
      <c r="P18" s="675"/>
      <c r="Q18" s="675"/>
      <c r="R18" s="675"/>
      <c r="S18" s="675"/>
      <c r="T18" s="675"/>
      <c r="U18" s="675"/>
      <c r="V18" s="675"/>
      <c r="W18" s="676"/>
    </row>
    <row r="19" spans="1:23" s="7" customFormat="1" ht="17.25" customHeight="1">
      <c r="A19" s="541"/>
      <c r="B19" s="674"/>
      <c r="C19" s="675"/>
      <c r="D19" s="675"/>
      <c r="E19" s="675"/>
      <c r="F19" s="675"/>
      <c r="G19" s="675"/>
      <c r="H19" s="675"/>
      <c r="I19" s="675"/>
      <c r="J19" s="675"/>
      <c r="K19" s="675"/>
      <c r="L19" s="675"/>
      <c r="M19" s="675"/>
      <c r="N19" s="675"/>
      <c r="O19" s="675"/>
      <c r="P19" s="675"/>
      <c r="Q19" s="675"/>
      <c r="R19" s="675"/>
      <c r="S19" s="675"/>
      <c r="T19" s="675"/>
      <c r="U19" s="675"/>
      <c r="V19" s="675"/>
      <c r="W19" s="676"/>
    </row>
    <row r="20" spans="1:23" s="7" customFormat="1" ht="17.25" customHeight="1">
      <c r="A20" s="541"/>
      <c r="B20" s="674"/>
      <c r="C20" s="675"/>
      <c r="D20" s="675"/>
      <c r="E20" s="675"/>
      <c r="F20" s="675"/>
      <c r="G20" s="675"/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  <c r="T20" s="675"/>
      <c r="U20" s="675"/>
      <c r="V20" s="675"/>
      <c r="W20" s="676"/>
    </row>
    <row r="21" spans="1:23" s="7" customFormat="1" ht="17.25" customHeight="1">
      <c r="A21" s="541"/>
      <c r="B21" s="677"/>
      <c r="C21" s="678"/>
      <c r="D21" s="678"/>
      <c r="E21" s="678"/>
      <c r="F21" s="678"/>
      <c r="G21" s="678"/>
      <c r="H21" s="678"/>
      <c r="I21" s="678"/>
      <c r="J21" s="678"/>
      <c r="K21" s="678"/>
      <c r="L21" s="678"/>
      <c r="M21" s="678"/>
      <c r="N21" s="678"/>
      <c r="O21" s="678"/>
      <c r="P21" s="678"/>
      <c r="Q21" s="678"/>
      <c r="R21" s="678"/>
      <c r="S21" s="678"/>
      <c r="T21" s="678"/>
      <c r="U21" s="678"/>
      <c r="V21" s="678"/>
      <c r="W21" s="679"/>
    </row>
    <row r="22" spans="1:23" s="7" customFormat="1" ht="18" customHeight="1">
      <c r="A22" s="54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</row>
    <row r="23" spans="1:23" s="7" customFormat="1" ht="18" customHeight="1">
      <c r="A23" s="541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</row>
  </sheetData>
  <sheetProtection algorithmName="SHA-512" hashValue="j9C3hTDQhvhKNvSfDpZ+Uyn5AdtmJhhk6mePsXLkhHIMwVXJbYSZl59ejIp/9vQKzOExaOTvgnr2WL8F1q8Gxg==" saltValue="MoB8BHvO3f6ja6VaZF+piw==" spinCount="100000" sheet="1" objects="1" scenarios="1"/>
  <protectedRanges>
    <protectedRange sqref="G8:H10 J8:K10 M8:N10 P8:Q10 S8:T10 V8:W10" name="Rango1_3"/>
  </protectedRanges>
  <mergeCells count="15">
    <mergeCell ref="J12:T13"/>
    <mergeCell ref="B17:W21"/>
    <mergeCell ref="R5:T5"/>
    <mergeCell ref="U5:W5"/>
    <mergeCell ref="L8:N8"/>
    <mergeCell ref="O8:Q8"/>
    <mergeCell ref="R8:T8"/>
    <mergeCell ref="U8:W8"/>
    <mergeCell ref="B5:B6"/>
    <mergeCell ref="C5:E5"/>
    <mergeCell ref="F5:H5"/>
    <mergeCell ref="I5:K5"/>
    <mergeCell ref="L5:N5"/>
    <mergeCell ref="O5:Q5"/>
    <mergeCell ref="B11:E14"/>
  </mergeCells>
  <conditionalFormatting sqref="C7:E10">
    <cfRule type="cellIs" dxfId="21" priority="20" operator="equal">
      <formula>0</formula>
    </cfRule>
  </conditionalFormatting>
  <conditionalFormatting sqref="F8:F10">
    <cfRule type="cellIs" dxfId="20" priority="9" operator="equal">
      <formula>0</formula>
    </cfRule>
  </conditionalFormatting>
  <conditionalFormatting sqref="F7:W7">
    <cfRule type="cellIs" dxfId="19" priority="11" operator="equal">
      <formula>0</formula>
    </cfRule>
  </conditionalFormatting>
  <conditionalFormatting sqref="I8:I10">
    <cfRule type="cellIs" dxfId="18" priority="13" operator="equal">
      <formula>0</formula>
    </cfRule>
  </conditionalFormatting>
  <conditionalFormatting sqref="J12:T13">
    <cfRule type="notContainsBlanks" dxfId="17" priority="22">
      <formula>LEN(TRIM(J12))&gt;0</formula>
    </cfRule>
  </conditionalFormatting>
  <conditionalFormatting sqref="L8:L10">
    <cfRule type="cellIs" dxfId="16" priority="7" operator="equal">
      <formula>0</formula>
    </cfRule>
  </conditionalFormatting>
  <conditionalFormatting sqref="O8:O10">
    <cfRule type="cellIs" dxfId="15" priority="5" operator="equal">
      <formula>0</formula>
    </cfRule>
  </conditionalFormatting>
  <conditionalFormatting sqref="R8:R10">
    <cfRule type="cellIs" dxfId="14" priority="3" operator="equal">
      <formula>0</formula>
    </cfRule>
  </conditionalFormatting>
  <conditionalFormatting sqref="U8:U10">
    <cfRule type="cellIs" dxfId="13" priority="1" operator="equal">
      <formula>0</formula>
    </cfRule>
  </conditionalFormatting>
  <dataValidations count="3">
    <dataValidation allowBlank="1" showErrorMessage="1" prompt="Sólo para Instituciones PRIVADAS." sqref="F7:W10" xr:uid="{00000000-0002-0000-1300-000000000000}"/>
    <dataValidation allowBlank="1" showErrorMessage="1" sqref="B1:O1" xr:uid="{00000000-0002-0000-1300-000001000000}"/>
    <dataValidation allowBlank="1" showInputMessage="1" showErrorMessage="1" prompt="Sólo para Instituciones PRIVADAS." sqref="JE8:JF11 TA8:TB11 ACW8:ACX11 AMS8:AMT11 AWO8:AWP11 BGK8:BGL11 BQG8:BQH11 CAC8:CAD11 CJY8:CJZ11 CTU8:CTV11 DDQ8:DDR11 DNM8:DNN11 DXI8:DXJ11 EHE8:EHF11 ERA8:ERB11 FAW8:FAX11 FKS8:FKT11 FUO8:FUP11 GEK8:GEL11 GOG8:GOH11 GYC8:GYD11 HHY8:HHZ11 HRU8:HRV11 IBQ8:IBR11 ILM8:ILN11 IVI8:IVJ11 JFE8:JFF11 JPA8:JPB11 JYW8:JYX11 KIS8:KIT11 KSO8:KSP11 LCK8:LCL11 LMG8:LMH11 LWC8:LWD11 MFY8:MFZ11 MPU8:MPV11 MZQ8:MZR11 NJM8:NJN11 NTI8:NTJ11 ODE8:ODF11 ONA8:ONB11 OWW8:OWX11 PGS8:PGT11 PQO8:PQP11 QAK8:QAL11 QKG8:QKH11 QUC8:QUD11 RDY8:RDZ11 RNU8:RNV11 RXQ8:RXR11 SHM8:SHN11 SRI8:SRJ11 TBE8:TBF11 TLA8:TLB11 TUW8:TUX11 UES8:UET11 UOO8:UOP11 UYK8:UYL11 VIG8:VIH11 VSC8:VSD11 WBY8:WBZ11 WLU8:WLV11 WVQ8:WVR11 JE65536:JF65537 TA65536:TB65537 ACW65536:ACX65537 AMS65536:AMT65537 AWO65536:AWP65537 BGK65536:BGL65537 BQG65536:BQH65537 CAC65536:CAD65537 CJY65536:CJZ65537 CTU65536:CTV65537 DDQ65536:DDR65537 DNM65536:DNN65537 DXI65536:DXJ65537 EHE65536:EHF65537 ERA65536:ERB65537 FAW65536:FAX65537 FKS65536:FKT65537 FUO65536:FUP65537 GEK65536:GEL65537 GOG65536:GOH65537 GYC65536:GYD65537 HHY65536:HHZ65537 HRU65536:HRV65537 IBQ65536:IBR65537 ILM65536:ILN65537 IVI65536:IVJ65537 JFE65536:JFF65537 JPA65536:JPB65537 JYW65536:JYX65537 KIS65536:KIT65537 KSO65536:KSP65537 LCK65536:LCL65537 LMG65536:LMH65537 LWC65536:LWD65537 MFY65536:MFZ65537 MPU65536:MPV65537 MZQ65536:MZR65537 NJM65536:NJN65537 NTI65536:NTJ65537 ODE65536:ODF65537 ONA65536:ONB65537 OWW65536:OWX65537 PGS65536:PGT65537 PQO65536:PQP65537 QAK65536:QAL65537 QKG65536:QKH65537 QUC65536:QUD65537 RDY65536:RDZ65537 RNU65536:RNV65537 RXQ65536:RXR65537 SHM65536:SHN65537 SRI65536:SRJ65537 TBE65536:TBF65537 TLA65536:TLB65537 TUW65536:TUX65537 UES65536:UET65537 UOO65536:UOP65537 UYK65536:UYL65537 VIG65536:VIH65537 VSC65536:VSD65537 WBY65536:WBZ65537 WLU65536:WLV65537 WVQ65536:WVR65537 JE131072:JF131073 TA131072:TB131073 ACW131072:ACX131073 AMS131072:AMT131073 AWO131072:AWP131073 BGK131072:BGL131073 BQG131072:BQH131073 CAC131072:CAD131073 CJY131072:CJZ131073 CTU131072:CTV131073 DDQ131072:DDR131073 DNM131072:DNN131073 DXI131072:DXJ131073 EHE131072:EHF131073 ERA131072:ERB131073 FAW131072:FAX131073 FKS131072:FKT131073 FUO131072:FUP131073 GEK131072:GEL131073 GOG131072:GOH131073 GYC131072:GYD131073 HHY131072:HHZ131073 HRU131072:HRV131073 IBQ131072:IBR131073 ILM131072:ILN131073 IVI131072:IVJ131073 JFE131072:JFF131073 JPA131072:JPB131073 JYW131072:JYX131073 KIS131072:KIT131073 KSO131072:KSP131073 LCK131072:LCL131073 LMG131072:LMH131073 LWC131072:LWD131073 MFY131072:MFZ131073 MPU131072:MPV131073 MZQ131072:MZR131073 NJM131072:NJN131073 NTI131072:NTJ131073 ODE131072:ODF131073 ONA131072:ONB131073 OWW131072:OWX131073 PGS131072:PGT131073 PQO131072:PQP131073 QAK131072:QAL131073 QKG131072:QKH131073 QUC131072:QUD131073 RDY131072:RDZ131073 RNU131072:RNV131073 RXQ131072:RXR131073 SHM131072:SHN131073 SRI131072:SRJ131073 TBE131072:TBF131073 TLA131072:TLB131073 TUW131072:TUX131073 UES131072:UET131073 UOO131072:UOP131073 UYK131072:UYL131073 VIG131072:VIH131073 VSC131072:VSD131073 WBY131072:WBZ131073 WLU131072:WLV131073 WVQ131072:WVR131073 JE196608:JF196609 TA196608:TB196609 ACW196608:ACX196609 AMS196608:AMT196609 AWO196608:AWP196609 BGK196608:BGL196609 BQG196608:BQH196609 CAC196608:CAD196609 CJY196608:CJZ196609 CTU196608:CTV196609 DDQ196608:DDR196609 DNM196608:DNN196609 DXI196608:DXJ196609 EHE196608:EHF196609 ERA196608:ERB196609 FAW196608:FAX196609 FKS196608:FKT196609 FUO196608:FUP196609 GEK196608:GEL196609 GOG196608:GOH196609 GYC196608:GYD196609 HHY196608:HHZ196609 HRU196608:HRV196609 IBQ196608:IBR196609 ILM196608:ILN196609 IVI196608:IVJ196609 JFE196608:JFF196609 JPA196608:JPB196609 JYW196608:JYX196609 KIS196608:KIT196609 KSO196608:KSP196609 LCK196608:LCL196609 LMG196608:LMH196609 LWC196608:LWD196609 MFY196608:MFZ196609 MPU196608:MPV196609 MZQ196608:MZR196609 NJM196608:NJN196609 NTI196608:NTJ196609 ODE196608:ODF196609 ONA196608:ONB196609 OWW196608:OWX196609 PGS196608:PGT196609 PQO196608:PQP196609 QAK196608:QAL196609 QKG196608:QKH196609 QUC196608:QUD196609 RDY196608:RDZ196609 RNU196608:RNV196609 RXQ196608:RXR196609 SHM196608:SHN196609 SRI196608:SRJ196609 TBE196608:TBF196609 TLA196608:TLB196609 TUW196608:TUX196609 UES196608:UET196609 UOO196608:UOP196609 UYK196608:UYL196609 VIG196608:VIH196609 VSC196608:VSD196609 WBY196608:WBZ196609 WLU196608:WLV196609 WVQ196608:WVR196609 JE262144:JF262145 TA262144:TB262145 ACW262144:ACX262145 AMS262144:AMT262145 AWO262144:AWP262145 BGK262144:BGL262145 BQG262144:BQH262145 CAC262144:CAD262145 CJY262144:CJZ262145 CTU262144:CTV262145 DDQ262144:DDR262145 DNM262144:DNN262145 DXI262144:DXJ262145 EHE262144:EHF262145 ERA262144:ERB262145 FAW262144:FAX262145 FKS262144:FKT262145 FUO262144:FUP262145 GEK262144:GEL262145 GOG262144:GOH262145 GYC262144:GYD262145 HHY262144:HHZ262145 HRU262144:HRV262145 IBQ262144:IBR262145 ILM262144:ILN262145 IVI262144:IVJ262145 JFE262144:JFF262145 JPA262144:JPB262145 JYW262144:JYX262145 KIS262144:KIT262145 KSO262144:KSP262145 LCK262144:LCL262145 LMG262144:LMH262145 LWC262144:LWD262145 MFY262144:MFZ262145 MPU262144:MPV262145 MZQ262144:MZR262145 NJM262144:NJN262145 NTI262144:NTJ262145 ODE262144:ODF262145 ONA262144:ONB262145 OWW262144:OWX262145 PGS262144:PGT262145 PQO262144:PQP262145 QAK262144:QAL262145 QKG262144:QKH262145 QUC262144:QUD262145 RDY262144:RDZ262145 RNU262144:RNV262145 RXQ262144:RXR262145 SHM262144:SHN262145 SRI262144:SRJ262145 TBE262144:TBF262145 TLA262144:TLB262145 TUW262144:TUX262145 UES262144:UET262145 UOO262144:UOP262145 UYK262144:UYL262145 VIG262144:VIH262145 VSC262144:VSD262145 WBY262144:WBZ262145 WLU262144:WLV262145 WVQ262144:WVR262145 JE327680:JF327681 TA327680:TB327681 ACW327680:ACX327681 AMS327680:AMT327681 AWO327680:AWP327681 BGK327680:BGL327681 BQG327680:BQH327681 CAC327680:CAD327681 CJY327680:CJZ327681 CTU327680:CTV327681 DDQ327680:DDR327681 DNM327680:DNN327681 DXI327680:DXJ327681 EHE327680:EHF327681 ERA327680:ERB327681 FAW327680:FAX327681 FKS327680:FKT327681 FUO327680:FUP327681 GEK327680:GEL327681 GOG327680:GOH327681 GYC327680:GYD327681 HHY327680:HHZ327681 HRU327680:HRV327681 IBQ327680:IBR327681 ILM327680:ILN327681 IVI327680:IVJ327681 JFE327680:JFF327681 JPA327680:JPB327681 JYW327680:JYX327681 KIS327680:KIT327681 KSO327680:KSP327681 LCK327680:LCL327681 LMG327680:LMH327681 LWC327680:LWD327681 MFY327680:MFZ327681 MPU327680:MPV327681 MZQ327680:MZR327681 NJM327680:NJN327681 NTI327680:NTJ327681 ODE327680:ODF327681 ONA327680:ONB327681 OWW327680:OWX327681 PGS327680:PGT327681 PQO327680:PQP327681 QAK327680:QAL327681 QKG327680:QKH327681 QUC327680:QUD327681 RDY327680:RDZ327681 RNU327680:RNV327681 RXQ327680:RXR327681 SHM327680:SHN327681 SRI327680:SRJ327681 TBE327680:TBF327681 TLA327680:TLB327681 TUW327680:TUX327681 UES327680:UET327681 UOO327680:UOP327681 UYK327680:UYL327681 VIG327680:VIH327681 VSC327680:VSD327681 WBY327680:WBZ327681 WLU327680:WLV327681 WVQ327680:WVR327681 JE393216:JF393217 TA393216:TB393217 ACW393216:ACX393217 AMS393216:AMT393217 AWO393216:AWP393217 BGK393216:BGL393217 BQG393216:BQH393217 CAC393216:CAD393217 CJY393216:CJZ393217 CTU393216:CTV393217 DDQ393216:DDR393217 DNM393216:DNN393217 DXI393216:DXJ393217 EHE393216:EHF393217 ERA393216:ERB393217 FAW393216:FAX393217 FKS393216:FKT393217 FUO393216:FUP393217 GEK393216:GEL393217 GOG393216:GOH393217 GYC393216:GYD393217 HHY393216:HHZ393217 HRU393216:HRV393217 IBQ393216:IBR393217 ILM393216:ILN393217 IVI393216:IVJ393217 JFE393216:JFF393217 JPA393216:JPB393217 JYW393216:JYX393217 KIS393216:KIT393217 KSO393216:KSP393217 LCK393216:LCL393217 LMG393216:LMH393217 LWC393216:LWD393217 MFY393216:MFZ393217 MPU393216:MPV393217 MZQ393216:MZR393217 NJM393216:NJN393217 NTI393216:NTJ393217 ODE393216:ODF393217 ONA393216:ONB393217 OWW393216:OWX393217 PGS393216:PGT393217 PQO393216:PQP393217 QAK393216:QAL393217 QKG393216:QKH393217 QUC393216:QUD393217 RDY393216:RDZ393217 RNU393216:RNV393217 RXQ393216:RXR393217 SHM393216:SHN393217 SRI393216:SRJ393217 TBE393216:TBF393217 TLA393216:TLB393217 TUW393216:TUX393217 UES393216:UET393217 UOO393216:UOP393217 UYK393216:UYL393217 VIG393216:VIH393217 VSC393216:VSD393217 WBY393216:WBZ393217 WLU393216:WLV393217 WVQ393216:WVR393217 JE458752:JF458753 TA458752:TB458753 ACW458752:ACX458753 AMS458752:AMT458753 AWO458752:AWP458753 BGK458752:BGL458753 BQG458752:BQH458753 CAC458752:CAD458753 CJY458752:CJZ458753 CTU458752:CTV458753 DDQ458752:DDR458753 DNM458752:DNN458753 DXI458752:DXJ458753 EHE458752:EHF458753 ERA458752:ERB458753 FAW458752:FAX458753 FKS458752:FKT458753 FUO458752:FUP458753 GEK458752:GEL458753 GOG458752:GOH458753 GYC458752:GYD458753 HHY458752:HHZ458753 HRU458752:HRV458753 IBQ458752:IBR458753 ILM458752:ILN458753 IVI458752:IVJ458753 JFE458752:JFF458753 JPA458752:JPB458753 JYW458752:JYX458753 KIS458752:KIT458753 KSO458752:KSP458753 LCK458752:LCL458753 LMG458752:LMH458753 LWC458752:LWD458753 MFY458752:MFZ458753 MPU458752:MPV458753 MZQ458752:MZR458753 NJM458752:NJN458753 NTI458752:NTJ458753 ODE458752:ODF458753 ONA458752:ONB458753 OWW458752:OWX458753 PGS458752:PGT458753 PQO458752:PQP458753 QAK458752:QAL458753 QKG458752:QKH458753 QUC458752:QUD458753 RDY458752:RDZ458753 RNU458752:RNV458753 RXQ458752:RXR458753 SHM458752:SHN458753 SRI458752:SRJ458753 TBE458752:TBF458753 TLA458752:TLB458753 TUW458752:TUX458753 UES458752:UET458753 UOO458752:UOP458753 UYK458752:UYL458753 VIG458752:VIH458753 VSC458752:VSD458753 WBY458752:WBZ458753 WLU458752:WLV458753 WVQ458752:WVR458753 JE524288:JF524289 TA524288:TB524289 ACW524288:ACX524289 AMS524288:AMT524289 AWO524288:AWP524289 BGK524288:BGL524289 BQG524288:BQH524289 CAC524288:CAD524289 CJY524288:CJZ524289 CTU524288:CTV524289 DDQ524288:DDR524289 DNM524288:DNN524289 DXI524288:DXJ524289 EHE524288:EHF524289 ERA524288:ERB524289 FAW524288:FAX524289 FKS524288:FKT524289 FUO524288:FUP524289 GEK524288:GEL524289 GOG524288:GOH524289 GYC524288:GYD524289 HHY524288:HHZ524289 HRU524288:HRV524289 IBQ524288:IBR524289 ILM524288:ILN524289 IVI524288:IVJ524289 JFE524288:JFF524289 JPA524288:JPB524289 JYW524288:JYX524289 KIS524288:KIT524289 KSO524288:KSP524289 LCK524288:LCL524289 LMG524288:LMH524289 LWC524288:LWD524289 MFY524288:MFZ524289 MPU524288:MPV524289 MZQ524288:MZR524289 NJM524288:NJN524289 NTI524288:NTJ524289 ODE524288:ODF524289 ONA524288:ONB524289 OWW524288:OWX524289 PGS524288:PGT524289 PQO524288:PQP524289 QAK524288:QAL524289 QKG524288:QKH524289 QUC524288:QUD524289 RDY524288:RDZ524289 RNU524288:RNV524289 RXQ524288:RXR524289 SHM524288:SHN524289 SRI524288:SRJ524289 TBE524288:TBF524289 TLA524288:TLB524289 TUW524288:TUX524289 UES524288:UET524289 UOO524288:UOP524289 UYK524288:UYL524289 VIG524288:VIH524289 VSC524288:VSD524289 WBY524288:WBZ524289 WLU524288:WLV524289 WVQ524288:WVR524289 JE589824:JF589825 TA589824:TB589825 ACW589824:ACX589825 AMS589824:AMT589825 AWO589824:AWP589825 BGK589824:BGL589825 BQG589824:BQH589825 CAC589824:CAD589825 CJY589824:CJZ589825 CTU589824:CTV589825 DDQ589824:DDR589825 DNM589824:DNN589825 DXI589824:DXJ589825 EHE589824:EHF589825 ERA589824:ERB589825 FAW589824:FAX589825 FKS589824:FKT589825 FUO589824:FUP589825 GEK589824:GEL589825 GOG589824:GOH589825 GYC589824:GYD589825 HHY589824:HHZ589825 HRU589824:HRV589825 IBQ589824:IBR589825 ILM589824:ILN589825 IVI589824:IVJ589825 JFE589824:JFF589825 JPA589824:JPB589825 JYW589824:JYX589825 KIS589824:KIT589825 KSO589824:KSP589825 LCK589824:LCL589825 LMG589824:LMH589825 LWC589824:LWD589825 MFY589824:MFZ589825 MPU589824:MPV589825 MZQ589824:MZR589825 NJM589824:NJN589825 NTI589824:NTJ589825 ODE589824:ODF589825 ONA589824:ONB589825 OWW589824:OWX589825 PGS589824:PGT589825 PQO589824:PQP589825 QAK589824:QAL589825 QKG589824:QKH589825 QUC589824:QUD589825 RDY589824:RDZ589825 RNU589824:RNV589825 RXQ589824:RXR589825 SHM589824:SHN589825 SRI589824:SRJ589825 TBE589824:TBF589825 TLA589824:TLB589825 TUW589824:TUX589825 UES589824:UET589825 UOO589824:UOP589825 UYK589824:UYL589825 VIG589824:VIH589825 VSC589824:VSD589825 WBY589824:WBZ589825 WLU589824:WLV589825 WVQ589824:WVR589825 JE655360:JF655361 TA655360:TB655361 ACW655360:ACX655361 AMS655360:AMT655361 AWO655360:AWP655361 BGK655360:BGL655361 BQG655360:BQH655361 CAC655360:CAD655361 CJY655360:CJZ655361 CTU655360:CTV655361 DDQ655360:DDR655361 DNM655360:DNN655361 DXI655360:DXJ655361 EHE655360:EHF655361 ERA655360:ERB655361 FAW655360:FAX655361 FKS655360:FKT655361 FUO655360:FUP655361 GEK655360:GEL655361 GOG655360:GOH655361 GYC655360:GYD655361 HHY655360:HHZ655361 HRU655360:HRV655361 IBQ655360:IBR655361 ILM655360:ILN655361 IVI655360:IVJ655361 JFE655360:JFF655361 JPA655360:JPB655361 JYW655360:JYX655361 KIS655360:KIT655361 KSO655360:KSP655361 LCK655360:LCL655361 LMG655360:LMH655361 LWC655360:LWD655361 MFY655360:MFZ655361 MPU655360:MPV655361 MZQ655360:MZR655361 NJM655360:NJN655361 NTI655360:NTJ655361 ODE655360:ODF655361 ONA655360:ONB655361 OWW655360:OWX655361 PGS655360:PGT655361 PQO655360:PQP655361 QAK655360:QAL655361 QKG655360:QKH655361 QUC655360:QUD655361 RDY655360:RDZ655361 RNU655360:RNV655361 RXQ655360:RXR655361 SHM655360:SHN655361 SRI655360:SRJ655361 TBE655360:TBF655361 TLA655360:TLB655361 TUW655360:TUX655361 UES655360:UET655361 UOO655360:UOP655361 UYK655360:UYL655361 VIG655360:VIH655361 VSC655360:VSD655361 WBY655360:WBZ655361 WLU655360:WLV655361 WVQ655360:WVR655361 JE720896:JF720897 TA720896:TB720897 ACW720896:ACX720897 AMS720896:AMT720897 AWO720896:AWP720897 BGK720896:BGL720897 BQG720896:BQH720897 CAC720896:CAD720897 CJY720896:CJZ720897 CTU720896:CTV720897 DDQ720896:DDR720897 DNM720896:DNN720897 DXI720896:DXJ720897 EHE720896:EHF720897 ERA720896:ERB720897 FAW720896:FAX720897 FKS720896:FKT720897 FUO720896:FUP720897 GEK720896:GEL720897 GOG720896:GOH720897 GYC720896:GYD720897 HHY720896:HHZ720897 HRU720896:HRV720897 IBQ720896:IBR720897 ILM720896:ILN720897 IVI720896:IVJ720897 JFE720896:JFF720897 JPA720896:JPB720897 JYW720896:JYX720897 KIS720896:KIT720897 KSO720896:KSP720897 LCK720896:LCL720897 LMG720896:LMH720897 LWC720896:LWD720897 MFY720896:MFZ720897 MPU720896:MPV720897 MZQ720896:MZR720897 NJM720896:NJN720897 NTI720896:NTJ720897 ODE720896:ODF720897 ONA720896:ONB720897 OWW720896:OWX720897 PGS720896:PGT720897 PQO720896:PQP720897 QAK720896:QAL720897 QKG720896:QKH720897 QUC720896:QUD720897 RDY720896:RDZ720897 RNU720896:RNV720897 RXQ720896:RXR720897 SHM720896:SHN720897 SRI720896:SRJ720897 TBE720896:TBF720897 TLA720896:TLB720897 TUW720896:TUX720897 UES720896:UET720897 UOO720896:UOP720897 UYK720896:UYL720897 VIG720896:VIH720897 VSC720896:VSD720897 WBY720896:WBZ720897 WLU720896:WLV720897 WVQ720896:WVR720897 JE786432:JF786433 TA786432:TB786433 ACW786432:ACX786433 AMS786432:AMT786433 AWO786432:AWP786433 BGK786432:BGL786433 BQG786432:BQH786433 CAC786432:CAD786433 CJY786432:CJZ786433 CTU786432:CTV786433 DDQ786432:DDR786433 DNM786432:DNN786433 DXI786432:DXJ786433 EHE786432:EHF786433 ERA786432:ERB786433 FAW786432:FAX786433 FKS786432:FKT786433 FUO786432:FUP786433 GEK786432:GEL786433 GOG786432:GOH786433 GYC786432:GYD786433 HHY786432:HHZ786433 HRU786432:HRV786433 IBQ786432:IBR786433 ILM786432:ILN786433 IVI786432:IVJ786433 JFE786432:JFF786433 JPA786432:JPB786433 JYW786432:JYX786433 KIS786432:KIT786433 KSO786432:KSP786433 LCK786432:LCL786433 LMG786432:LMH786433 LWC786432:LWD786433 MFY786432:MFZ786433 MPU786432:MPV786433 MZQ786432:MZR786433 NJM786432:NJN786433 NTI786432:NTJ786433 ODE786432:ODF786433 ONA786432:ONB786433 OWW786432:OWX786433 PGS786432:PGT786433 PQO786432:PQP786433 QAK786432:QAL786433 QKG786432:QKH786433 QUC786432:QUD786433 RDY786432:RDZ786433 RNU786432:RNV786433 RXQ786432:RXR786433 SHM786432:SHN786433 SRI786432:SRJ786433 TBE786432:TBF786433 TLA786432:TLB786433 TUW786432:TUX786433 UES786432:UET786433 UOO786432:UOP786433 UYK786432:UYL786433 VIG786432:VIH786433 VSC786432:VSD786433 WBY786432:WBZ786433 WLU786432:WLV786433 WVQ786432:WVR786433 JE851968:JF851969 TA851968:TB851969 ACW851968:ACX851969 AMS851968:AMT851969 AWO851968:AWP851969 BGK851968:BGL851969 BQG851968:BQH851969 CAC851968:CAD851969 CJY851968:CJZ851969 CTU851968:CTV851969 DDQ851968:DDR851969 DNM851968:DNN851969 DXI851968:DXJ851969 EHE851968:EHF851969 ERA851968:ERB851969 FAW851968:FAX851969 FKS851968:FKT851969 FUO851968:FUP851969 GEK851968:GEL851969 GOG851968:GOH851969 GYC851968:GYD851969 HHY851968:HHZ851969 HRU851968:HRV851969 IBQ851968:IBR851969 ILM851968:ILN851969 IVI851968:IVJ851969 JFE851968:JFF851969 JPA851968:JPB851969 JYW851968:JYX851969 KIS851968:KIT851969 KSO851968:KSP851969 LCK851968:LCL851969 LMG851968:LMH851969 LWC851968:LWD851969 MFY851968:MFZ851969 MPU851968:MPV851969 MZQ851968:MZR851969 NJM851968:NJN851969 NTI851968:NTJ851969 ODE851968:ODF851969 ONA851968:ONB851969 OWW851968:OWX851969 PGS851968:PGT851969 PQO851968:PQP851969 QAK851968:QAL851969 QKG851968:QKH851969 QUC851968:QUD851969 RDY851968:RDZ851969 RNU851968:RNV851969 RXQ851968:RXR851969 SHM851968:SHN851969 SRI851968:SRJ851969 TBE851968:TBF851969 TLA851968:TLB851969 TUW851968:TUX851969 UES851968:UET851969 UOO851968:UOP851969 UYK851968:UYL851969 VIG851968:VIH851969 VSC851968:VSD851969 WBY851968:WBZ851969 WLU851968:WLV851969 WVQ851968:WVR851969 JE917504:JF917505 TA917504:TB917505 ACW917504:ACX917505 AMS917504:AMT917505 AWO917504:AWP917505 BGK917504:BGL917505 BQG917504:BQH917505 CAC917504:CAD917505 CJY917504:CJZ917505 CTU917504:CTV917505 DDQ917504:DDR917505 DNM917504:DNN917505 DXI917504:DXJ917505 EHE917504:EHF917505 ERA917504:ERB917505 FAW917504:FAX917505 FKS917504:FKT917505 FUO917504:FUP917505 GEK917504:GEL917505 GOG917504:GOH917505 GYC917504:GYD917505 HHY917504:HHZ917505 HRU917504:HRV917505 IBQ917504:IBR917505 ILM917504:ILN917505 IVI917504:IVJ917505 JFE917504:JFF917505 JPA917504:JPB917505 JYW917504:JYX917505 KIS917504:KIT917505 KSO917504:KSP917505 LCK917504:LCL917505 LMG917504:LMH917505 LWC917504:LWD917505 MFY917504:MFZ917505 MPU917504:MPV917505 MZQ917504:MZR917505 NJM917504:NJN917505 NTI917504:NTJ917505 ODE917504:ODF917505 ONA917504:ONB917505 OWW917504:OWX917505 PGS917504:PGT917505 PQO917504:PQP917505 QAK917504:QAL917505 QKG917504:QKH917505 QUC917504:QUD917505 RDY917504:RDZ917505 RNU917504:RNV917505 RXQ917504:RXR917505 SHM917504:SHN917505 SRI917504:SRJ917505 TBE917504:TBF917505 TLA917504:TLB917505 TUW917504:TUX917505 UES917504:UET917505 UOO917504:UOP917505 UYK917504:UYL917505 VIG917504:VIH917505 VSC917504:VSD917505 WBY917504:WBZ917505 WLU917504:WLV917505 WVQ917504:WVR917505 JE983040:JF983041 TA983040:TB983041 ACW983040:ACX983041 AMS983040:AMT983041 AWO983040:AWP983041 BGK983040:BGL983041 BQG983040:BQH983041 CAC983040:CAD983041 CJY983040:CJZ983041 CTU983040:CTV983041 DDQ983040:DDR983041 DNM983040:DNN983041 DXI983040:DXJ983041 EHE983040:EHF983041 ERA983040:ERB983041 FAW983040:FAX983041 FKS983040:FKT983041 FUO983040:FUP983041 GEK983040:GEL983041 GOG983040:GOH983041 GYC983040:GYD983041 HHY983040:HHZ983041 HRU983040:HRV983041 IBQ983040:IBR983041 ILM983040:ILN983041 IVI983040:IVJ983041 JFE983040:JFF983041 JPA983040:JPB983041 JYW983040:JYX983041 KIS983040:KIT983041 KSO983040:KSP983041 LCK983040:LCL983041 LMG983040:LMH983041 LWC983040:LWD983041 MFY983040:MFZ983041 MPU983040:MPV983041 MZQ983040:MZR983041 NJM983040:NJN983041 NTI983040:NTJ983041 ODE983040:ODF983041 ONA983040:ONB983041 OWW983040:OWX983041 PGS983040:PGT983041 PQO983040:PQP983041 QAK983040:QAL983041 QKG983040:QKH983041 QUC983040:QUD983041 RDY983040:RDZ983041 RNU983040:RNV983041 RXQ983040:RXR983041 SHM983040:SHN983041 SRI983040:SRJ983041 TBE983040:TBF983041 TLA983040:TLB983041 TUW983040:TUX983041 UES983040:UET983041 UOO983040:UOP983041 UYK983040:UYL983041 VIG983040:VIH983041 VSC983040:VSD983041 WBY983040:WBZ983041 WLU983040:WLV983041 WVQ983040:WVR983041 WCB983046:WCC983047 JK65542:JL65543 TG65542:TH65543 ADC65542:ADD65543 AMY65542:AMZ65543 AWU65542:AWV65543 BGQ65542:BGR65543 BQM65542:BQN65543 CAI65542:CAJ65543 CKE65542:CKF65543 CUA65542:CUB65543 DDW65542:DDX65543 DNS65542:DNT65543 DXO65542:DXP65543 EHK65542:EHL65543 ERG65542:ERH65543 FBC65542:FBD65543 FKY65542:FKZ65543 FUU65542:FUV65543 GEQ65542:GER65543 GOM65542:GON65543 GYI65542:GYJ65543 HIE65542:HIF65543 HSA65542:HSB65543 IBW65542:IBX65543 ILS65542:ILT65543 IVO65542:IVP65543 JFK65542:JFL65543 JPG65542:JPH65543 JZC65542:JZD65543 KIY65542:KIZ65543 KSU65542:KSV65543 LCQ65542:LCR65543 LMM65542:LMN65543 LWI65542:LWJ65543 MGE65542:MGF65543 MQA65542:MQB65543 MZW65542:MZX65543 NJS65542:NJT65543 NTO65542:NTP65543 ODK65542:ODL65543 ONG65542:ONH65543 OXC65542:OXD65543 PGY65542:PGZ65543 PQU65542:PQV65543 QAQ65542:QAR65543 QKM65542:QKN65543 QUI65542:QUJ65543 REE65542:REF65543 ROA65542:ROB65543 RXW65542:RXX65543 SHS65542:SHT65543 SRO65542:SRP65543 TBK65542:TBL65543 TLG65542:TLH65543 TVC65542:TVD65543 UEY65542:UEZ65543 UOU65542:UOV65543 UYQ65542:UYR65543 VIM65542:VIN65543 VSI65542:VSJ65543 WCE65542:WCF65543 WMA65542:WMB65543 WVW65542:WVX65543 JK131078:JL131079 TG131078:TH131079 ADC131078:ADD131079 AMY131078:AMZ131079 AWU131078:AWV131079 BGQ131078:BGR131079 BQM131078:BQN131079 CAI131078:CAJ131079 CKE131078:CKF131079 CUA131078:CUB131079 DDW131078:DDX131079 DNS131078:DNT131079 DXO131078:DXP131079 EHK131078:EHL131079 ERG131078:ERH131079 FBC131078:FBD131079 FKY131078:FKZ131079 FUU131078:FUV131079 GEQ131078:GER131079 GOM131078:GON131079 GYI131078:GYJ131079 HIE131078:HIF131079 HSA131078:HSB131079 IBW131078:IBX131079 ILS131078:ILT131079 IVO131078:IVP131079 JFK131078:JFL131079 JPG131078:JPH131079 JZC131078:JZD131079 KIY131078:KIZ131079 KSU131078:KSV131079 LCQ131078:LCR131079 LMM131078:LMN131079 LWI131078:LWJ131079 MGE131078:MGF131079 MQA131078:MQB131079 MZW131078:MZX131079 NJS131078:NJT131079 NTO131078:NTP131079 ODK131078:ODL131079 ONG131078:ONH131079 OXC131078:OXD131079 PGY131078:PGZ131079 PQU131078:PQV131079 QAQ131078:QAR131079 QKM131078:QKN131079 QUI131078:QUJ131079 REE131078:REF131079 ROA131078:ROB131079 RXW131078:RXX131079 SHS131078:SHT131079 SRO131078:SRP131079 TBK131078:TBL131079 TLG131078:TLH131079 TVC131078:TVD131079 UEY131078:UEZ131079 UOU131078:UOV131079 UYQ131078:UYR131079 VIM131078:VIN131079 VSI131078:VSJ131079 WCE131078:WCF131079 WMA131078:WMB131079 WVW131078:WVX131079 JK196614:JL196615 TG196614:TH196615 ADC196614:ADD196615 AMY196614:AMZ196615 AWU196614:AWV196615 BGQ196614:BGR196615 BQM196614:BQN196615 CAI196614:CAJ196615 CKE196614:CKF196615 CUA196614:CUB196615 DDW196614:DDX196615 DNS196614:DNT196615 DXO196614:DXP196615 EHK196614:EHL196615 ERG196614:ERH196615 FBC196614:FBD196615 FKY196614:FKZ196615 FUU196614:FUV196615 GEQ196614:GER196615 GOM196614:GON196615 GYI196614:GYJ196615 HIE196614:HIF196615 HSA196614:HSB196615 IBW196614:IBX196615 ILS196614:ILT196615 IVO196614:IVP196615 JFK196614:JFL196615 JPG196614:JPH196615 JZC196614:JZD196615 KIY196614:KIZ196615 KSU196614:KSV196615 LCQ196614:LCR196615 LMM196614:LMN196615 LWI196614:LWJ196615 MGE196614:MGF196615 MQA196614:MQB196615 MZW196614:MZX196615 NJS196614:NJT196615 NTO196614:NTP196615 ODK196614:ODL196615 ONG196614:ONH196615 OXC196614:OXD196615 PGY196614:PGZ196615 PQU196614:PQV196615 QAQ196614:QAR196615 QKM196614:QKN196615 QUI196614:QUJ196615 REE196614:REF196615 ROA196614:ROB196615 RXW196614:RXX196615 SHS196614:SHT196615 SRO196614:SRP196615 TBK196614:TBL196615 TLG196614:TLH196615 TVC196614:TVD196615 UEY196614:UEZ196615 UOU196614:UOV196615 UYQ196614:UYR196615 VIM196614:VIN196615 VSI196614:VSJ196615 WCE196614:WCF196615 WMA196614:WMB196615 WVW196614:WVX196615 JK262150:JL262151 TG262150:TH262151 ADC262150:ADD262151 AMY262150:AMZ262151 AWU262150:AWV262151 BGQ262150:BGR262151 BQM262150:BQN262151 CAI262150:CAJ262151 CKE262150:CKF262151 CUA262150:CUB262151 DDW262150:DDX262151 DNS262150:DNT262151 DXO262150:DXP262151 EHK262150:EHL262151 ERG262150:ERH262151 FBC262150:FBD262151 FKY262150:FKZ262151 FUU262150:FUV262151 GEQ262150:GER262151 GOM262150:GON262151 GYI262150:GYJ262151 HIE262150:HIF262151 HSA262150:HSB262151 IBW262150:IBX262151 ILS262150:ILT262151 IVO262150:IVP262151 JFK262150:JFL262151 JPG262150:JPH262151 JZC262150:JZD262151 KIY262150:KIZ262151 KSU262150:KSV262151 LCQ262150:LCR262151 LMM262150:LMN262151 LWI262150:LWJ262151 MGE262150:MGF262151 MQA262150:MQB262151 MZW262150:MZX262151 NJS262150:NJT262151 NTO262150:NTP262151 ODK262150:ODL262151 ONG262150:ONH262151 OXC262150:OXD262151 PGY262150:PGZ262151 PQU262150:PQV262151 QAQ262150:QAR262151 QKM262150:QKN262151 QUI262150:QUJ262151 REE262150:REF262151 ROA262150:ROB262151 RXW262150:RXX262151 SHS262150:SHT262151 SRO262150:SRP262151 TBK262150:TBL262151 TLG262150:TLH262151 TVC262150:TVD262151 UEY262150:UEZ262151 UOU262150:UOV262151 UYQ262150:UYR262151 VIM262150:VIN262151 VSI262150:VSJ262151 WCE262150:WCF262151 WMA262150:WMB262151 WVW262150:WVX262151 JK327686:JL327687 TG327686:TH327687 ADC327686:ADD327687 AMY327686:AMZ327687 AWU327686:AWV327687 BGQ327686:BGR327687 BQM327686:BQN327687 CAI327686:CAJ327687 CKE327686:CKF327687 CUA327686:CUB327687 DDW327686:DDX327687 DNS327686:DNT327687 DXO327686:DXP327687 EHK327686:EHL327687 ERG327686:ERH327687 FBC327686:FBD327687 FKY327686:FKZ327687 FUU327686:FUV327687 GEQ327686:GER327687 GOM327686:GON327687 GYI327686:GYJ327687 HIE327686:HIF327687 HSA327686:HSB327687 IBW327686:IBX327687 ILS327686:ILT327687 IVO327686:IVP327687 JFK327686:JFL327687 JPG327686:JPH327687 JZC327686:JZD327687 KIY327686:KIZ327687 KSU327686:KSV327687 LCQ327686:LCR327687 LMM327686:LMN327687 LWI327686:LWJ327687 MGE327686:MGF327687 MQA327686:MQB327687 MZW327686:MZX327687 NJS327686:NJT327687 NTO327686:NTP327687 ODK327686:ODL327687 ONG327686:ONH327687 OXC327686:OXD327687 PGY327686:PGZ327687 PQU327686:PQV327687 QAQ327686:QAR327687 QKM327686:QKN327687 QUI327686:QUJ327687 REE327686:REF327687 ROA327686:ROB327687 RXW327686:RXX327687 SHS327686:SHT327687 SRO327686:SRP327687 TBK327686:TBL327687 TLG327686:TLH327687 TVC327686:TVD327687 UEY327686:UEZ327687 UOU327686:UOV327687 UYQ327686:UYR327687 VIM327686:VIN327687 VSI327686:VSJ327687 WCE327686:WCF327687 WMA327686:WMB327687 WVW327686:WVX327687 JK393222:JL393223 TG393222:TH393223 ADC393222:ADD393223 AMY393222:AMZ393223 AWU393222:AWV393223 BGQ393222:BGR393223 BQM393222:BQN393223 CAI393222:CAJ393223 CKE393222:CKF393223 CUA393222:CUB393223 DDW393222:DDX393223 DNS393222:DNT393223 DXO393222:DXP393223 EHK393222:EHL393223 ERG393222:ERH393223 FBC393222:FBD393223 FKY393222:FKZ393223 FUU393222:FUV393223 GEQ393222:GER393223 GOM393222:GON393223 GYI393222:GYJ393223 HIE393222:HIF393223 HSA393222:HSB393223 IBW393222:IBX393223 ILS393222:ILT393223 IVO393222:IVP393223 JFK393222:JFL393223 JPG393222:JPH393223 JZC393222:JZD393223 KIY393222:KIZ393223 KSU393222:KSV393223 LCQ393222:LCR393223 LMM393222:LMN393223 LWI393222:LWJ393223 MGE393222:MGF393223 MQA393222:MQB393223 MZW393222:MZX393223 NJS393222:NJT393223 NTO393222:NTP393223 ODK393222:ODL393223 ONG393222:ONH393223 OXC393222:OXD393223 PGY393222:PGZ393223 PQU393222:PQV393223 QAQ393222:QAR393223 QKM393222:QKN393223 QUI393222:QUJ393223 REE393222:REF393223 ROA393222:ROB393223 RXW393222:RXX393223 SHS393222:SHT393223 SRO393222:SRP393223 TBK393222:TBL393223 TLG393222:TLH393223 TVC393222:TVD393223 UEY393222:UEZ393223 UOU393222:UOV393223 UYQ393222:UYR393223 VIM393222:VIN393223 VSI393222:VSJ393223 WCE393222:WCF393223 WMA393222:WMB393223 WVW393222:WVX393223 JK458758:JL458759 TG458758:TH458759 ADC458758:ADD458759 AMY458758:AMZ458759 AWU458758:AWV458759 BGQ458758:BGR458759 BQM458758:BQN458759 CAI458758:CAJ458759 CKE458758:CKF458759 CUA458758:CUB458759 DDW458758:DDX458759 DNS458758:DNT458759 DXO458758:DXP458759 EHK458758:EHL458759 ERG458758:ERH458759 FBC458758:FBD458759 FKY458758:FKZ458759 FUU458758:FUV458759 GEQ458758:GER458759 GOM458758:GON458759 GYI458758:GYJ458759 HIE458758:HIF458759 HSA458758:HSB458759 IBW458758:IBX458759 ILS458758:ILT458759 IVO458758:IVP458759 JFK458758:JFL458759 JPG458758:JPH458759 JZC458758:JZD458759 KIY458758:KIZ458759 KSU458758:KSV458759 LCQ458758:LCR458759 LMM458758:LMN458759 LWI458758:LWJ458759 MGE458758:MGF458759 MQA458758:MQB458759 MZW458758:MZX458759 NJS458758:NJT458759 NTO458758:NTP458759 ODK458758:ODL458759 ONG458758:ONH458759 OXC458758:OXD458759 PGY458758:PGZ458759 PQU458758:PQV458759 QAQ458758:QAR458759 QKM458758:QKN458759 QUI458758:QUJ458759 REE458758:REF458759 ROA458758:ROB458759 RXW458758:RXX458759 SHS458758:SHT458759 SRO458758:SRP458759 TBK458758:TBL458759 TLG458758:TLH458759 TVC458758:TVD458759 UEY458758:UEZ458759 UOU458758:UOV458759 UYQ458758:UYR458759 VIM458758:VIN458759 VSI458758:VSJ458759 WCE458758:WCF458759 WMA458758:WMB458759 WVW458758:WVX458759 JK524294:JL524295 TG524294:TH524295 ADC524294:ADD524295 AMY524294:AMZ524295 AWU524294:AWV524295 BGQ524294:BGR524295 BQM524294:BQN524295 CAI524294:CAJ524295 CKE524294:CKF524295 CUA524294:CUB524295 DDW524294:DDX524295 DNS524294:DNT524295 DXO524294:DXP524295 EHK524294:EHL524295 ERG524294:ERH524295 FBC524294:FBD524295 FKY524294:FKZ524295 FUU524294:FUV524295 GEQ524294:GER524295 GOM524294:GON524295 GYI524294:GYJ524295 HIE524294:HIF524295 HSA524294:HSB524295 IBW524294:IBX524295 ILS524294:ILT524295 IVO524294:IVP524295 JFK524294:JFL524295 JPG524294:JPH524295 JZC524294:JZD524295 KIY524294:KIZ524295 KSU524294:KSV524295 LCQ524294:LCR524295 LMM524294:LMN524295 LWI524294:LWJ524295 MGE524294:MGF524295 MQA524294:MQB524295 MZW524294:MZX524295 NJS524294:NJT524295 NTO524294:NTP524295 ODK524294:ODL524295 ONG524294:ONH524295 OXC524294:OXD524295 PGY524294:PGZ524295 PQU524294:PQV524295 QAQ524294:QAR524295 QKM524294:QKN524295 QUI524294:QUJ524295 REE524294:REF524295 ROA524294:ROB524295 RXW524294:RXX524295 SHS524294:SHT524295 SRO524294:SRP524295 TBK524294:TBL524295 TLG524294:TLH524295 TVC524294:TVD524295 UEY524294:UEZ524295 UOU524294:UOV524295 UYQ524294:UYR524295 VIM524294:VIN524295 VSI524294:VSJ524295 WCE524294:WCF524295 WMA524294:WMB524295 WVW524294:WVX524295 JK589830:JL589831 TG589830:TH589831 ADC589830:ADD589831 AMY589830:AMZ589831 AWU589830:AWV589831 BGQ589830:BGR589831 BQM589830:BQN589831 CAI589830:CAJ589831 CKE589830:CKF589831 CUA589830:CUB589831 DDW589830:DDX589831 DNS589830:DNT589831 DXO589830:DXP589831 EHK589830:EHL589831 ERG589830:ERH589831 FBC589830:FBD589831 FKY589830:FKZ589831 FUU589830:FUV589831 GEQ589830:GER589831 GOM589830:GON589831 GYI589830:GYJ589831 HIE589830:HIF589831 HSA589830:HSB589831 IBW589830:IBX589831 ILS589830:ILT589831 IVO589830:IVP589831 JFK589830:JFL589831 JPG589830:JPH589831 JZC589830:JZD589831 KIY589830:KIZ589831 KSU589830:KSV589831 LCQ589830:LCR589831 LMM589830:LMN589831 LWI589830:LWJ589831 MGE589830:MGF589831 MQA589830:MQB589831 MZW589830:MZX589831 NJS589830:NJT589831 NTO589830:NTP589831 ODK589830:ODL589831 ONG589830:ONH589831 OXC589830:OXD589831 PGY589830:PGZ589831 PQU589830:PQV589831 QAQ589830:QAR589831 QKM589830:QKN589831 QUI589830:QUJ589831 REE589830:REF589831 ROA589830:ROB589831 RXW589830:RXX589831 SHS589830:SHT589831 SRO589830:SRP589831 TBK589830:TBL589831 TLG589830:TLH589831 TVC589830:TVD589831 UEY589830:UEZ589831 UOU589830:UOV589831 UYQ589830:UYR589831 VIM589830:VIN589831 VSI589830:VSJ589831 WCE589830:WCF589831 WMA589830:WMB589831 WVW589830:WVX589831 JK655366:JL655367 TG655366:TH655367 ADC655366:ADD655367 AMY655366:AMZ655367 AWU655366:AWV655367 BGQ655366:BGR655367 BQM655366:BQN655367 CAI655366:CAJ655367 CKE655366:CKF655367 CUA655366:CUB655367 DDW655366:DDX655367 DNS655366:DNT655367 DXO655366:DXP655367 EHK655366:EHL655367 ERG655366:ERH655367 FBC655366:FBD655367 FKY655366:FKZ655367 FUU655366:FUV655367 GEQ655366:GER655367 GOM655366:GON655367 GYI655366:GYJ655367 HIE655366:HIF655367 HSA655366:HSB655367 IBW655366:IBX655367 ILS655366:ILT655367 IVO655366:IVP655367 JFK655366:JFL655367 JPG655366:JPH655367 JZC655366:JZD655367 KIY655366:KIZ655367 KSU655366:KSV655367 LCQ655366:LCR655367 LMM655366:LMN655367 LWI655366:LWJ655367 MGE655366:MGF655367 MQA655366:MQB655367 MZW655366:MZX655367 NJS655366:NJT655367 NTO655366:NTP655367 ODK655366:ODL655367 ONG655366:ONH655367 OXC655366:OXD655367 PGY655366:PGZ655367 PQU655366:PQV655367 QAQ655366:QAR655367 QKM655366:QKN655367 QUI655366:QUJ655367 REE655366:REF655367 ROA655366:ROB655367 RXW655366:RXX655367 SHS655366:SHT655367 SRO655366:SRP655367 TBK655366:TBL655367 TLG655366:TLH655367 TVC655366:TVD655367 UEY655366:UEZ655367 UOU655366:UOV655367 UYQ655366:UYR655367 VIM655366:VIN655367 VSI655366:VSJ655367 WCE655366:WCF655367 WMA655366:WMB655367 WVW655366:WVX655367 JK720902:JL720903 TG720902:TH720903 ADC720902:ADD720903 AMY720902:AMZ720903 AWU720902:AWV720903 BGQ720902:BGR720903 BQM720902:BQN720903 CAI720902:CAJ720903 CKE720902:CKF720903 CUA720902:CUB720903 DDW720902:DDX720903 DNS720902:DNT720903 DXO720902:DXP720903 EHK720902:EHL720903 ERG720902:ERH720903 FBC720902:FBD720903 FKY720902:FKZ720903 FUU720902:FUV720903 GEQ720902:GER720903 GOM720902:GON720903 GYI720902:GYJ720903 HIE720902:HIF720903 HSA720902:HSB720903 IBW720902:IBX720903 ILS720902:ILT720903 IVO720902:IVP720903 JFK720902:JFL720903 JPG720902:JPH720903 JZC720902:JZD720903 KIY720902:KIZ720903 KSU720902:KSV720903 LCQ720902:LCR720903 LMM720902:LMN720903 LWI720902:LWJ720903 MGE720902:MGF720903 MQA720902:MQB720903 MZW720902:MZX720903 NJS720902:NJT720903 NTO720902:NTP720903 ODK720902:ODL720903 ONG720902:ONH720903 OXC720902:OXD720903 PGY720902:PGZ720903 PQU720902:PQV720903 QAQ720902:QAR720903 QKM720902:QKN720903 QUI720902:QUJ720903 REE720902:REF720903 ROA720902:ROB720903 RXW720902:RXX720903 SHS720902:SHT720903 SRO720902:SRP720903 TBK720902:TBL720903 TLG720902:TLH720903 TVC720902:TVD720903 UEY720902:UEZ720903 UOU720902:UOV720903 UYQ720902:UYR720903 VIM720902:VIN720903 VSI720902:VSJ720903 WCE720902:WCF720903 WMA720902:WMB720903 WVW720902:WVX720903 JK786438:JL786439 TG786438:TH786439 ADC786438:ADD786439 AMY786438:AMZ786439 AWU786438:AWV786439 BGQ786438:BGR786439 BQM786438:BQN786439 CAI786438:CAJ786439 CKE786438:CKF786439 CUA786438:CUB786439 DDW786438:DDX786439 DNS786438:DNT786439 DXO786438:DXP786439 EHK786438:EHL786439 ERG786438:ERH786439 FBC786438:FBD786439 FKY786438:FKZ786439 FUU786438:FUV786439 GEQ786438:GER786439 GOM786438:GON786439 GYI786438:GYJ786439 HIE786438:HIF786439 HSA786438:HSB786439 IBW786438:IBX786439 ILS786438:ILT786439 IVO786438:IVP786439 JFK786438:JFL786439 JPG786438:JPH786439 JZC786438:JZD786439 KIY786438:KIZ786439 KSU786438:KSV786439 LCQ786438:LCR786439 LMM786438:LMN786439 LWI786438:LWJ786439 MGE786438:MGF786439 MQA786438:MQB786439 MZW786438:MZX786439 NJS786438:NJT786439 NTO786438:NTP786439 ODK786438:ODL786439 ONG786438:ONH786439 OXC786438:OXD786439 PGY786438:PGZ786439 PQU786438:PQV786439 QAQ786438:QAR786439 QKM786438:QKN786439 QUI786438:QUJ786439 REE786438:REF786439 ROA786438:ROB786439 RXW786438:RXX786439 SHS786438:SHT786439 SRO786438:SRP786439 TBK786438:TBL786439 TLG786438:TLH786439 TVC786438:TVD786439 UEY786438:UEZ786439 UOU786438:UOV786439 UYQ786438:UYR786439 VIM786438:VIN786439 VSI786438:VSJ786439 WCE786438:WCF786439 WMA786438:WMB786439 WVW786438:WVX786439 JK851974:JL851975 TG851974:TH851975 ADC851974:ADD851975 AMY851974:AMZ851975 AWU851974:AWV851975 BGQ851974:BGR851975 BQM851974:BQN851975 CAI851974:CAJ851975 CKE851974:CKF851975 CUA851974:CUB851975 DDW851974:DDX851975 DNS851974:DNT851975 DXO851974:DXP851975 EHK851974:EHL851975 ERG851974:ERH851975 FBC851974:FBD851975 FKY851974:FKZ851975 FUU851974:FUV851975 GEQ851974:GER851975 GOM851974:GON851975 GYI851974:GYJ851975 HIE851974:HIF851975 HSA851974:HSB851975 IBW851974:IBX851975 ILS851974:ILT851975 IVO851974:IVP851975 JFK851974:JFL851975 JPG851974:JPH851975 JZC851974:JZD851975 KIY851974:KIZ851975 KSU851974:KSV851975 LCQ851974:LCR851975 LMM851974:LMN851975 LWI851974:LWJ851975 MGE851974:MGF851975 MQA851974:MQB851975 MZW851974:MZX851975 NJS851974:NJT851975 NTO851974:NTP851975 ODK851974:ODL851975 ONG851974:ONH851975 OXC851974:OXD851975 PGY851974:PGZ851975 PQU851974:PQV851975 QAQ851974:QAR851975 QKM851974:QKN851975 QUI851974:QUJ851975 REE851974:REF851975 ROA851974:ROB851975 RXW851974:RXX851975 SHS851974:SHT851975 SRO851974:SRP851975 TBK851974:TBL851975 TLG851974:TLH851975 TVC851974:TVD851975 UEY851974:UEZ851975 UOU851974:UOV851975 UYQ851974:UYR851975 VIM851974:VIN851975 VSI851974:VSJ851975 WCE851974:WCF851975 WMA851974:WMB851975 WVW851974:WVX851975 JK917510:JL917511 TG917510:TH917511 ADC917510:ADD917511 AMY917510:AMZ917511 AWU917510:AWV917511 BGQ917510:BGR917511 BQM917510:BQN917511 CAI917510:CAJ917511 CKE917510:CKF917511 CUA917510:CUB917511 DDW917510:DDX917511 DNS917510:DNT917511 DXO917510:DXP917511 EHK917510:EHL917511 ERG917510:ERH917511 FBC917510:FBD917511 FKY917510:FKZ917511 FUU917510:FUV917511 GEQ917510:GER917511 GOM917510:GON917511 GYI917510:GYJ917511 HIE917510:HIF917511 HSA917510:HSB917511 IBW917510:IBX917511 ILS917510:ILT917511 IVO917510:IVP917511 JFK917510:JFL917511 JPG917510:JPH917511 JZC917510:JZD917511 KIY917510:KIZ917511 KSU917510:KSV917511 LCQ917510:LCR917511 LMM917510:LMN917511 LWI917510:LWJ917511 MGE917510:MGF917511 MQA917510:MQB917511 MZW917510:MZX917511 NJS917510:NJT917511 NTO917510:NTP917511 ODK917510:ODL917511 ONG917510:ONH917511 OXC917510:OXD917511 PGY917510:PGZ917511 PQU917510:PQV917511 QAQ917510:QAR917511 QKM917510:QKN917511 QUI917510:QUJ917511 REE917510:REF917511 ROA917510:ROB917511 RXW917510:RXX917511 SHS917510:SHT917511 SRO917510:SRP917511 TBK917510:TBL917511 TLG917510:TLH917511 TVC917510:TVD917511 UEY917510:UEZ917511 UOU917510:UOV917511 UYQ917510:UYR917511 VIM917510:VIN917511 VSI917510:VSJ917511 WCE917510:WCF917511 WMA917510:WMB917511 WVW917510:WVX917511 JK983046:JL983047 TG983046:TH983047 ADC983046:ADD983047 AMY983046:AMZ983047 AWU983046:AWV983047 BGQ983046:BGR983047 BQM983046:BQN983047 CAI983046:CAJ983047 CKE983046:CKF983047 CUA983046:CUB983047 DDW983046:DDX983047 DNS983046:DNT983047 DXO983046:DXP983047 EHK983046:EHL983047 ERG983046:ERH983047 FBC983046:FBD983047 FKY983046:FKZ983047 FUU983046:FUV983047 GEQ983046:GER983047 GOM983046:GON983047 GYI983046:GYJ983047 HIE983046:HIF983047 HSA983046:HSB983047 IBW983046:IBX983047 ILS983046:ILT983047 IVO983046:IVP983047 JFK983046:JFL983047 JPG983046:JPH983047 JZC983046:JZD983047 KIY983046:KIZ983047 KSU983046:KSV983047 LCQ983046:LCR983047 LMM983046:LMN983047 LWI983046:LWJ983047 MGE983046:MGF983047 MQA983046:MQB983047 MZW983046:MZX983047 NJS983046:NJT983047 NTO983046:NTP983047 ODK983046:ODL983047 ONG983046:ONH983047 OXC983046:OXD983047 PGY983046:PGZ983047 PQU983046:PQV983047 QAQ983046:QAR983047 QKM983046:QKN983047 QUI983046:QUJ983047 REE983046:REF983047 ROA983046:ROB983047 RXW983046:RXX983047 SHS983046:SHT983047 SRO983046:SRP983047 TBK983046:TBL983047 TLG983046:TLH983047 TVC983046:TVD983047 UEY983046:UEZ983047 UOU983046:UOV983047 UYQ983046:UYR983047 VIM983046:VIN983047 VSI983046:VSJ983047 WCE983046:WCF983047 WMA983046:WMB983047 WVW983046:WVX983047 WVT983046:WVU983047 JH8:JI11 TD8:TE11 ACZ8:ADA11 AMV8:AMW11 AWR8:AWS11 BGN8:BGO11 BQJ8:BQK11 CAF8:CAG11 CKB8:CKC11 CTX8:CTY11 DDT8:DDU11 DNP8:DNQ11 DXL8:DXM11 EHH8:EHI11 ERD8:ERE11 FAZ8:FBA11 FKV8:FKW11 FUR8:FUS11 GEN8:GEO11 GOJ8:GOK11 GYF8:GYG11 HIB8:HIC11 HRX8:HRY11 IBT8:IBU11 ILP8:ILQ11 IVL8:IVM11 JFH8:JFI11 JPD8:JPE11 JYZ8:JZA11 KIV8:KIW11 KSR8:KSS11 LCN8:LCO11 LMJ8:LMK11 LWF8:LWG11 MGB8:MGC11 MPX8:MPY11 MZT8:MZU11 NJP8:NJQ11 NTL8:NTM11 ODH8:ODI11 OND8:ONE11 OWZ8:OXA11 PGV8:PGW11 PQR8:PQS11 QAN8:QAO11 QKJ8:QKK11 QUF8:QUG11 REB8:REC11 RNX8:RNY11 RXT8:RXU11 SHP8:SHQ11 SRL8:SRM11 TBH8:TBI11 TLD8:TLE11 TUZ8:TVA11 UEV8:UEW11 UOR8:UOS11 UYN8:UYO11 VIJ8:VIK11 VSF8:VSG11 WCB8:WCC11 WLX8:WLY11 WVT8:WVU11 JH65536:JI65537 TD65536:TE65537 ACZ65536:ADA65537 AMV65536:AMW65537 AWR65536:AWS65537 BGN65536:BGO65537 BQJ65536:BQK65537 CAF65536:CAG65537 CKB65536:CKC65537 CTX65536:CTY65537 DDT65536:DDU65537 DNP65536:DNQ65537 DXL65536:DXM65537 EHH65536:EHI65537 ERD65536:ERE65537 FAZ65536:FBA65537 FKV65536:FKW65537 FUR65536:FUS65537 GEN65536:GEO65537 GOJ65536:GOK65537 GYF65536:GYG65537 HIB65536:HIC65537 HRX65536:HRY65537 IBT65536:IBU65537 ILP65536:ILQ65537 IVL65536:IVM65537 JFH65536:JFI65537 JPD65536:JPE65537 JYZ65536:JZA65537 KIV65536:KIW65537 KSR65536:KSS65537 LCN65536:LCO65537 LMJ65536:LMK65537 LWF65536:LWG65537 MGB65536:MGC65537 MPX65536:MPY65537 MZT65536:MZU65537 NJP65536:NJQ65537 NTL65536:NTM65537 ODH65536:ODI65537 OND65536:ONE65537 OWZ65536:OXA65537 PGV65536:PGW65537 PQR65536:PQS65537 QAN65536:QAO65537 QKJ65536:QKK65537 QUF65536:QUG65537 REB65536:REC65537 RNX65536:RNY65537 RXT65536:RXU65537 SHP65536:SHQ65537 SRL65536:SRM65537 TBH65536:TBI65537 TLD65536:TLE65537 TUZ65536:TVA65537 UEV65536:UEW65537 UOR65536:UOS65537 UYN65536:UYO65537 VIJ65536:VIK65537 VSF65536:VSG65537 WCB65536:WCC65537 WLX65536:WLY65537 WVT65536:WVU65537 JH131072:JI131073 TD131072:TE131073 ACZ131072:ADA131073 AMV131072:AMW131073 AWR131072:AWS131073 BGN131072:BGO131073 BQJ131072:BQK131073 CAF131072:CAG131073 CKB131072:CKC131073 CTX131072:CTY131073 DDT131072:DDU131073 DNP131072:DNQ131073 DXL131072:DXM131073 EHH131072:EHI131073 ERD131072:ERE131073 FAZ131072:FBA131073 FKV131072:FKW131073 FUR131072:FUS131073 GEN131072:GEO131073 GOJ131072:GOK131073 GYF131072:GYG131073 HIB131072:HIC131073 HRX131072:HRY131073 IBT131072:IBU131073 ILP131072:ILQ131073 IVL131072:IVM131073 JFH131072:JFI131073 JPD131072:JPE131073 JYZ131072:JZA131073 KIV131072:KIW131073 KSR131072:KSS131073 LCN131072:LCO131073 LMJ131072:LMK131073 LWF131072:LWG131073 MGB131072:MGC131073 MPX131072:MPY131073 MZT131072:MZU131073 NJP131072:NJQ131073 NTL131072:NTM131073 ODH131072:ODI131073 OND131072:ONE131073 OWZ131072:OXA131073 PGV131072:PGW131073 PQR131072:PQS131073 QAN131072:QAO131073 QKJ131072:QKK131073 QUF131072:QUG131073 REB131072:REC131073 RNX131072:RNY131073 RXT131072:RXU131073 SHP131072:SHQ131073 SRL131072:SRM131073 TBH131072:TBI131073 TLD131072:TLE131073 TUZ131072:TVA131073 UEV131072:UEW131073 UOR131072:UOS131073 UYN131072:UYO131073 VIJ131072:VIK131073 VSF131072:VSG131073 WCB131072:WCC131073 WLX131072:WLY131073 WVT131072:WVU131073 JH196608:JI196609 TD196608:TE196609 ACZ196608:ADA196609 AMV196608:AMW196609 AWR196608:AWS196609 BGN196608:BGO196609 BQJ196608:BQK196609 CAF196608:CAG196609 CKB196608:CKC196609 CTX196608:CTY196609 DDT196608:DDU196609 DNP196608:DNQ196609 DXL196608:DXM196609 EHH196608:EHI196609 ERD196608:ERE196609 FAZ196608:FBA196609 FKV196608:FKW196609 FUR196608:FUS196609 GEN196608:GEO196609 GOJ196608:GOK196609 GYF196608:GYG196609 HIB196608:HIC196609 HRX196608:HRY196609 IBT196608:IBU196609 ILP196608:ILQ196609 IVL196608:IVM196609 JFH196608:JFI196609 JPD196608:JPE196609 JYZ196608:JZA196609 KIV196608:KIW196609 KSR196608:KSS196609 LCN196608:LCO196609 LMJ196608:LMK196609 LWF196608:LWG196609 MGB196608:MGC196609 MPX196608:MPY196609 MZT196608:MZU196609 NJP196608:NJQ196609 NTL196608:NTM196609 ODH196608:ODI196609 OND196608:ONE196609 OWZ196608:OXA196609 PGV196608:PGW196609 PQR196608:PQS196609 QAN196608:QAO196609 QKJ196608:QKK196609 QUF196608:QUG196609 REB196608:REC196609 RNX196608:RNY196609 RXT196608:RXU196609 SHP196608:SHQ196609 SRL196608:SRM196609 TBH196608:TBI196609 TLD196608:TLE196609 TUZ196608:TVA196609 UEV196608:UEW196609 UOR196608:UOS196609 UYN196608:UYO196609 VIJ196608:VIK196609 VSF196608:VSG196609 WCB196608:WCC196609 WLX196608:WLY196609 WVT196608:WVU196609 JH262144:JI262145 TD262144:TE262145 ACZ262144:ADA262145 AMV262144:AMW262145 AWR262144:AWS262145 BGN262144:BGO262145 BQJ262144:BQK262145 CAF262144:CAG262145 CKB262144:CKC262145 CTX262144:CTY262145 DDT262144:DDU262145 DNP262144:DNQ262145 DXL262144:DXM262145 EHH262144:EHI262145 ERD262144:ERE262145 FAZ262144:FBA262145 FKV262144:FKW262145 FUR262144:FUS262145 GEN262144:GEO262145 GOJ262144:GOK262145 GYF262144:GYG262145 HIB262144:HIC262145 HRX262144:HRY262145 IBT262144:IBU262145 ILP262144:ILQ262145 IVL262144:IVM262145 JFH262144:JFI262145 JPD262144:JPE262145 JYZ262144:JZA262145 KIV262144:KIW262145 KSR262144:KSS262145 LCN262144:LCO262145 LMJ262144:LMK262145 LWF262144:LWG262145 MGB262144:MGC262145 MPX262144:MPY262145 MZT262144:MZU262145 NJP262144:NJQ262145 NTL262144:NTM262145 ODH262144:ODI262145 OND262144:ONE262145 OWZ262144:OXA262145 PGV262144:PGW262145 PQR262144:PQS262145 QAN262144:QAO262145 QKJ262144:QKK262145 QUF262144:QUG262145 REB262144:REC262145 RNX262144:RNY262145 RXT262144:RXU262145 SHP262144:SHQ262145 SRL262144:SRM262145 TBH262144:TBI262145 TLD262144:TLE262145 TUZ262144:TVA262145 UEV262144:UEW262145 UOR262144:UOS262145 UYN262144:UYO262145 VIJ262144:VIK262145 VSF262144:VSG262145 WCB262144:WCC262145 WLX262144:WLY262145 WVT262144:WVU262145 JH327680:JI327681 TD327680:TE327681 ACZ327680:ADA327681 AMV327680:AMW327681 AWR327680:AWS327681 BGN327680:BGO327681 BQJ327680:BQK327681 CAF327680:CAG327681 CKB327680:CKC327681 CTX327680:CTY327681 DDT327680:DDU327681 DNP327680:DNQ327681 DXL327680:DXM327681 EHH327680:EHI327681 ERD327680:ERE327681 FAZ327680:FBA327681 FKV327680:FKW327681 FUR327680:FUS327681 GEN327680:GEO327681 GOJ327680:GOK327681 GYF327680:GYG327681 HIB327680:HIC327681 HRX327680:HRY327681 IBT327680:IBU327681 ILP327680:ILQ327681 IVL327680:IVM327681 JFH327680:JFI327681 JPD327680:JPE327681 JYZ327680:JZA327681 KIV327680:KIW327681 KSR327680:KSS327681 LCN327680:LCO327681 LMJ327680:LMK327681 LWF327680:LWG327681 MGB327680:MGC327681 MPX327680:MPY327681 MZT327680:MZU327681 NJP327680:NJQ327681 NTL327680:NTM327681 ODH327680:ODI327681 OND327680:ONE327681 OWZ327680:OXA327681 PGV327680:PGW327681 PQR327680:PQS327681 QAN327680:QAO327681 QKJ327680:QKK327681 QUF327680:QUG327681 REB327680:REC327681 RNX327680:RNY327681 RXT327680:RXU327681 SHP327680:SHQ327681 SRL327680:SRM327681 TBH327680:TBI327681 TLD327680:TLE327681 TUZ327680:TVA327681 UEV327680:UEW327681 UOR327680:UOS327681 UYN327680:UYO327681 VIJ327680:VIK327681 VSF327680:VSG327681 WCB327680:WCC327681 WLX327680:WLY327681 WVT327680:WVU327681 JH393216:JI393217 TD393216:TE393217 ACZ393216:ADA393217 AMV393216:AMW393217 AWR393216:AWS393217 BGN393216:BGO393217 BQJ393216:BQK393217 CAF393216:CAG393217 CKB393216:CKC393217 CTX393216:CTY393217 DDT393216:DDU393217 DNP393216:DNQ393217 DXL393216:DXM393217 EHH393216:EHI393217 ERD393216:ERE393217 FAZ393216:FBA393217 FKV393216:FKW393217 FUR393216:FUS393217 GEN393216:GEO393217 GOJ393216:GOK393217 GYF393216:GYG393217 HIB393216:HIC393217 HRX393216:HRY393217 IBT393216:IBU393217 ILP393216:ILQ393217 IVL393216:IVM393217 JFH393216:JFI393217 JPD393216:JPE393217 JYZ393216:JZA393217 KIV393216:KIW393217 KSR393216:KSS393217 LCN393216:LCO393217 LMJ393216:LMK393217 LWF393216:LWG393217 MGB393216:MGC393217 MPX393216:MPY393217 MZT393216:MZU393217 NJP393216:NJQ393217 NTL393216:NTM393217 ODH393216:ODI393217 OND393216:ONE393217 OWZ393216:OXA393217 PGV393216:PGW393217 PQR393216:PQS393217 QAN393216:QAO393217 QKJ393216:QKK393217 QUF393216:QUG393217 REB393216:REC393217 RNX393216:RNY393217 RXT393216:RXU393217 SHP393216:SHQ393217 SRL393216:SRM393217 TBH393216:TBI393217 TLD393216:TLE393217 TUZ393216:TVA393217 UEV393216:UEW393217 UOR393216:UOS393217 UYN393216:UYO393217 VIJ393216:VIK393217 VSF393216:VSG393217 WCB393216:WCC393217 WLX393216:WLY393217 WVT393216:WVU393217 JH458752:JI458753 TD458752:TE458753 ACZ458752:ADA458753 AMV458752:AMW458753 AWR458752:AWS458753 BGN458752:BGO458753 BQJ458752:BQK458753 CAF458752:CAG458753 CKB458752:CKC458753 CTX458752:CTY458753 DDT458752:DDU458753 DNP458752:DNQ458753 DXL458752:DXM458753 EHH458752:EHI458753 ERD458752:ERE458753 FAZ458752:FBA458753 FKV458752:FKW458753 FUR458752:FUS458753 GEN458752:GEO458753 GOJ458752:GOK458753 GYF458752:GYG458753 HIB458752:HIC458753 HRX458752:HRY458753 IBT458752:IBU458753 ILP458752:ILQ458753 IVL458752:IVM458753 JFH458752:JFI458753 JPD458752:JPE458753 JYZ458752:JZA458753 KIV458752:KIW458753 KSR458752:KSS458753 LCN458752:LCO458753 LMJ458752:LMK458753 LWF458752:LWG458753 MGB458752:MGC458753 MPX458752:MPY458753 MZT458752:MZU458753 NJP458752:NJQ458753 NTL458752:NTM458753 ODH458752:ODI458753 OND458752:ONE458753 OWZ458752:OXA458753 PGV458752:PGW458753 PQR458752:PQS458753 QAN458752:QAO458753 QKJ458752:QKK458753 QUF458752:QUG458753 REB458752:REC458753 RNX458752:RNY458753 RXT458752:RXU458753 SHP458752:SHQ458753 SRL458752:SRM458753 TBH458752:TBI458753 TLD458752:TLE458753 TUZ458752:TVA458753 UEV458752:UEW458753 UOR458752:UOS458753 UYN458752:UYO458753 VIJ458752:VIK458753 VSF458752:VSG458753 WCB458752:WCC458753 WLX458752:WLY458753 WVT458752:WVU458753 JH524288:JI524289 TD524288:TE524289 ACZ524288:ADA524289 AMV524288:AMW524289 AWR524288:AWS524289 BGN524288:BGO524289 BQJ524288:BQK524289 CAF524288:CAG524289 CKB524288:CKC524289 CTX524288:CTY524289 DDT524288:DDU524289 DNP524288:DNQ524289 DXL524288:DXM524289 EHH524288:EHI524289 ERD524288:ERE524289 FAZ524288:FBA524289 FKV524288:FKW524289 FUR524288:FUS524289 GEN524288:GEO524289 GOJ524288:GOK524289 GYF524288:GYG524289 HIB524288:HIC524289 HRX524288:HRY524289 IBT524288:IBU524289 ILP524288:ILQ524289 IVL524288:IVM524289 JFH524288:JFI524289 JPD524288:JPE524289 JYZ524288:JZA524289 KIV524288:KIW524289 KSR524288:KSS524289 LCN524288:LCO524289 LMJ524288:LMK524289 LWF524288:LWG524289 MGB524288:MGC524289 MPX524288:MPY524289 MZT524288:MZU524289 NJP524288:NJQ524289 NTL524288:NTM524289 ODH524288:ODI524289 OND524288:ONE524289 OWZ524288:OXA524289 PGV524288:PGW524289 PQR524288:PQS524289 QAN524288:QAO524289 QKJ524288:QKK524289 QUF524288:QUG524289 REB524288:REC524289 RNX524288:RNY524289 RXT524288:RXU524289 SHP524288:SHQ524289 SRL524288:SRM524289 TBH524288:TBI524289 TLD524288:TLE524289 TUZ524288:TVA524289 UEV524288:UEW524289 UOR524288:UOS524289 UYN524288:UYO524289 VIJ524288:VIK524289 VSF524288:VSG524289 WCB524288:WCC524289 WLX524288:WLY524289 WVT524288:WVU524289 JH589824:JI589825 TD589824:TE589825 ACZ589824:ADA589825 AMV589824:AMW589825 AWR589824:AWS589825 BGN589824:BGO589825 BQJ589824:BQK589825 CAF589824:CAG589825 CKB589824:CKC589825 CTX589824:CTY589825 DDT589824:DDU589825 DNP589824:DNQ589825 DXL589824:DXM589825 EHH589824:EHI589825 ERD589824:ERE589825 FAZ589824:FBA589825 FKV589824:FKW589825 FUR589824:FUS589825 GEN589824:GEO589825 GOJ589824:GOK589825 GYF589824:GYG589825 HIB589824:HIC589825 HRX589824:HRY589825 IBT589824:IBU589825 ILP589824:ILQ589825 IVL589824:IVM589825 JFH589824:JFI589825 JPD589824:JPE589825 JYZ589824:JZA589825 KIV589824:KIW589825 KSR589824:KSS589825 LCN589824:LCO589825 LMJ589824:LMK589825 LWF589824:LWG589825 MGB589824:MGC589825 MPX589824:MPY589825 MZT589824:MZU589825 NJP589824:NJQ589825 NTL589824:NTM589825 ODH589824:ODI589825 OND589824:ONE589825 OWZ589824:OXA589825 PGV589824:PGW589825 PQR589824:PQS589825 QAN589824:QAO589825 QKJ589824:QKK589825 QUF589824:QUG589825 REB589824:REC589825 RNX589824:RNY589825 RXT589824:RXU589825 SHP589824:SHQ589825 SRL589824:SRM589825 TBH589824:TBI589825 TLD589824:TLE589825 TUZ589824:TVA589825 UEV589824:UEW589825 UOR589824:UOS589825 UYN589824:UYO589825 VIJ589824:VIK589825 VSF589824:VSG589825 WCB589824:WCC589825 WLX589824:WLY589825 WVT589824:WVU589825 JH655360:JI655361 TD655360:TE655361 ACZ655360:ADA655361 AMV655360:AMW655361 AWR655360:AWS655361 BGN655360:BGO655361 BQJ655360:BQK655361 CAF655360:CAG655361 CKB655360:CKC655361 CTX655360:CTY655361 DDT655360:DDU655361 DNP655360:DNQ655361 DXL655360:DXM655361 EHH655360:EHI655361 ERD655360:ERE655361 FAZ655360:FBA655361 FKV655360:FKW655361 FUR655360:FUS655361 GEN655360:GEO655361 GOJ655360:GOK655361 GYF655360:GYG655361 HIB655360:HIC655361 HRX655360:HRY655361 IBT655360:IBU655361 ILP655360:ILQ655361 IVL655360:IVM655361 JFH655360:JFI655361 JPD655360:JPE655361 JYZ655360:JZA655361 KIV655360:KIW655361 KSR655360:KSS655361 LCN655360:LCO655361 LMJ655360:LMK655361 LWF655360:LWG655361 MGB655360:MGC655361 MPX655360:MPY655361 MZT655360:MZU655361 NJP655360:NJQ655361 NTL655360:NTM655361 ODH655360:ODI655361 OND655360:ONE655361 OWZ655360:OXA655361 PGV655360:PGW655361 PQR655360:PQS655361 QAN655360:QAO655361 QKJ655360:QKK655361 QUF655360:QUG655361 REB655360:REC655361 RNX655360:RNY655361 RXT655360:RXU655361 SHP655360:SHQ655361 SRL655360:SRM655361 TBH655360:TBI655361 TLD655360:TLE655361 TUZ655360:TVA655361 UEV655360:UEW655361 UOR655360:UOS655361 UYN655360:UYO655361 VIJ655360:VIK655361 VSF655360:VSG655361 WCB655360:WCC655361 WLX655360:WLY655361 WVT655360:WVU655361 JH720896:JI720897 TD720896:TE720897 ACZ720896:ADA720897 AMV720896:AMW720897 AWR720896:AWS720897 BGN720896:BGO720897 BQJ720896:BQK720897 CAF720896:CAG720897 CKB720896:CKC720897 CTX720896:CTY720897 DDT720896:DDU720897 DNP720896:DNQ720897 DXL720896:DXM720897 EHH720896:EHI720897 ERD720896:ERE720897 FAZ720896:FBA720897 FKV720896:FKW720897 FUR720896:FUS720897 GEN720896:GEO720897 GOJ720896:GOK720897 GYF720896:GYG720897 HIB720896:HIC720897 HRX720896:HRY720897 IBT720896:IBU720897 ILP720896:ILQ720897 IVL720896:IVM720897 JFH720896:JFI720897 JPD720896:JPE720897 JYZ720896:JZA720897 KIV720896:KIW720897 KSR720896:KSS720897 LCN720896:LCO720897 LMJ720896:LMK720897 LWF720896:LWG720897 MGB720896:MGC720897 MPX720896:MPY720897 MZT720896:MZU720897 NJP720896:NJQ720897 NTL720896:NTM720897 ODH720896:ODI720897 OND720896:ONE720897 OWZ720896:OXA720897 PGV720896:PGW720897 PQR720896:PQS720897 QAN720896:QAO720897 QKJ720896:QKK720897 QUF720896:QUG720897 REB720896:REC720897 RNX720896:RNY720897 RXT720896:RXU720897 SHP720896:SHQ720897 SRL720896:SRM720897 TBH720896:TBI720897 TLD720896:TLE720897 TUZ720896:TVA720897 UEV720896:UEW720897 UOR720896:UOS720897 UYN720896:UYO720897 VIJ720896:VIK720897 VSF720896:VSG720897 WCB720896:WCC720897 WLX720896:WLY720897 WVT720896:WVU720897 JH786432:JI786433 TD786432:TE786433 ACZ786432:ADA786433 AMV786432:AMW786433 AWR786432:AWS786433 BGN786432:BGO786433 BQJ786432:BQK786433 CAF786432:CAG786433 CKB786432:CKC786433 CTX786432:CTY786433 DDT786432:DDU786433 DNP786432:DNQ786433 DXL786432:DXM786433 EHH786432:EHI786433 ERD786432:ERE786433 FAZ786432:FBA786433 FKV786432:FKW786433 FUR786432:FUS786433 GEN786432:GEO786433 GOJ786432:GOK786433 GYF786432:GYG786433 HIB786432:HIC786433 HRX786432:HRY786433 IBT786432:IBU786433 ILP786432:ILQ786433 IVL786432:IVM786433 JFH786432:JFI786433 JPD786432:JPE786433 JYZ786432:JZA786433 KIV786432:KIW786433 KSR786432:KSS786433 LCN786432:LCO786433 LMJ786432:LMK786433 LWF786432:LWG786433 MGB786432:MGC786433 MPX786432:MPY786433 MZT786432:MZU786433 NJP786432:NJQ786433 NTL786432:NTM786433 ODH786432:ODI786433 OND786432:ONE786433 OWZ786432:OXA786433 PGV786432:PGW786433 PQR786432:PQS786433 QAN786432:QAO786433 QKJ786432:QKK786433 QUF786432:QUG786433 REB786432:REC786433 RNX786432:RNY786433 RXT786432:RXU786433 SHP786432:SHQ786433 SRL786432:SRM786433 TBH786432:TBI786433 TLD786432:TLE786433 TUZ786432:TVA786433 UEV786432:UEW786433 UOR786432:UOS786433 UYN786432:UYO786433 VIJ786432:VIK786433 VSF786432:VSG786433 WCB786432:WCC786433 WLX786432:WLY786433 WVT786432:WVU786433 JH851968:JI851969 TD851968:TE851969 ACZ851968:ADA851969 AMV851968:AMW851969 AWR851968:AWS851969 BGN851968:BGO851969 BQJ851968:BQK851969 CAF851968:CAG851969 CKB851968:CKC851969 CTX851968:CTY851969 DDT851968:DDU851969 DNP851968:DNQ851969 DXL851968:DXM851969 EHH851968:EHI851969 ERD851968:ERE851969 FAZ851968:FBA851969 FKV851968:FKW851969 FUR851968:FUS851969 GEN851968:GEO851969 GOJ851968:GOK851969 GYF851968:GYG851969 HIB851968:HIC851969 HRX851968:HRY851969 IBT851968:IBU851969 ILP851968:ILQ851969 IVL851968:IVM851969 JFH851968:JFI851969 JPD851968:JPE851969 JYZ851968:JZA851969 KIV851968:KIW851969 KSR851968:KSS851969 LCN851968:LCO851969 LMJ851968:LMK851969 LWF851968:LWG851969 MGB851968:MGC851969 MPX851968:MPY851969 MZT851968:MZU851969 NJP851968:NJQ851969 NTL851968:NTM851969 ODH851968:ODI851969 OND851968:ONE851969 OWZ851968:OXA851969 PGV851968:PGW851969 PQR851968:PQS851969 QAN851968:QAO851969 QKJ851968:QKK851969 QUF851968:QUG851969 REB851968:REC851969 RNX851968:RNY851969 RXT851968:RXU851969 SHP851968:SHQ851969 SRL851968:SRM851969 TBH851968:TBI851969 TLD851968:TLE851969 TUZ851968:TVA851969 UEV851968:UEW851969 UOR851968:UOS851969 UYN851968:UYO851969 VIJ851968:VIK851969 VSF851968:VSG851969 WCB851968:WCC851969 WLX851968:WLY851969 WVT851968:WVU851969 JH917504:JI917505 TD917504:TE917505 ACZ917504:ADA917505 AMV917504:AMW917505 AWR917504:AWS917505 BGN917504:BGO917505 BQJ917504:BQK917505 CAF917504:CAG917505 CKB917504:CKC917505 CTX917504:CTY917505 DDT917504:DDU917505 DNP917504:DNQ917505 DXL917504:DXM917505 EHH917504:EHI917505 ERD917504:ERE917505 FAZ917504:FBA917505 FKV917504:FKW917505 FUR917504:FUS917505 GEN917504:GEO917505 GOJ917504:GOK917505 GYF917504:GYG917505 HIB917504:HIC917505 HRX917504:HRY917505 IBT917504:IBU917505 ILP917504:ILQ917505 IVL917504:IVM917505 JFH917504:JFI917505 JPD917504:JPE917505 JYZ917504:JZA917505 KIV917504:KIW917505 KSR917504:KSS917505 LCN917504:LCO917505 LMJ917504:LMK917505 LWF917504:LWG917505 MGB917504:MGC917505 MPX917504:MPY917505 MZT917504:MZU917505 NJP917504:NJQ917505 NTL917504:NTM917505 ODH917504:ODI917505 OND917504:ONE917505 OWZ917504:OXA917505 PGV917504:PGW917505 PQR917504:PQS917505 QAN917504:QAO917505 QKJ917504:QKK917505 QUF917504:QUG917505 REB917504:REC917505 RNX917504:RNY917505 RXT917504:RXU917505 SHP917504:SHQ917505 SRL917504:SRM917505 TBH917504:TBI917505 TLD917504:TLE917505 TUZ917504:TVA917505 UEV917504:UEW917505 UOR917504:UOS917505 UYN917504:UYO917505 VIJ917504:VIK917505 VSF917504:VSG917505 WCB917504:WCC917505 WLX917504:WLY917505 WVT917504:WVU917505 JH983040:JI983041 TD983040:TE983041 ACZ983040:ADA983041 AMV983040:AMW983041 AWR983040:AWS983041 BGN983040:BGO983041 BQJ983040:BQK983041 CAF983040:CAG983041 CKB983040:CKC983041 CTX983040:CTY983041 DDT983040:DDU983041 DNP983040:DNQ983041 DXL983040:DXM983041 EHH983040:EHI983041 ERD983040:ERE983041 FAZ983040:FBA983041 FKV983040:FKW983041 FUR983040:FUS983041 GEN983040:GEO983041 GOJ983040:GOK983041 GYF983040:GYG983041 HIB983040:HIC983041 HRX983040:HRY983041 IBT983040:IBU983041 ILP983040:ILQ983041 IVL983040:IVM983041 JFH983040:JFI983041 JPD983040:JPE983041 JYZ983040:JZA983041 KIV983040:KIW983041 KSR983040:KSS983041 LCN983040:LCO983041 LMJ983040:LMK983041 LWF983040:LWG983041 MGB983040:MGC983041 MPX983040:MPY983041 MZT983040:MZU983041 NJP983040:NJQ983041 NTL983040:NTM983041 ODH983040:ODI983041 OND983040:ONE983041 OWZ983040:OXA983041 PGV983040:PGW983041 PQR983040:PQS983041 QAN983040:QAO983041 QKJ983040:QKK983041 QUF983040:QUG983041 REB983040:REC983041 RNX983040:RNY983041 RXT983040:RXU983041 SHP983040:SHQ983041 SRL983040:SRM983041 TBH983040:TBI983041 TLD983040:TLE983041 TUZ983040:TVA983041 UEV983040:UEW983041 UOR983040:UOS983041 UYN983040:UYO983041 VIJ983040:VIK983041 VSF983040:VSG983041 WCB983040:WCC983041 WLX983040:WLY983041 WVT983040:WVU983041 JK8:JL11 TG8:TH11 ADC8:ADD11 AMY8:AMZ11 AWU8:AWV11 BGQ8:BGR11 BQM8:BQN11 CAI8:CAJ11 CKE8:CKF11 CUA8:CUB11 DDW8:DDX11 DNS8:DNT11 DXO8:DXP11 EHK8:EHL11 ERG8:ERH11 FBC8:FBD11 FKY8:FKZ11 FUU8:FUV11 GEQ8:GER11 GOM8:GON11 GYI8:GYJ11 HIE8:HIF11 HSA8:HSB11 IBW8:IBX11 ILS8:ILT11 IVO8:IVP11 JFK8:JFL11 JPG8:JPH11 JZC8:JZD11 KIY8:KIZ11 KSU8:KSV11 LCQ8:LCR11 LMM8:LMN11 LWI8:LWJ11 MGE8:MGF11 MQA8:MQB11 MZW8:MZX11 NJS8:NJT11 NTO8:NTP11 ODK8:ODL11 ONG8:ONH11 OXC8:OXD11 PGY8:PGZ11 PQU8:PQV11 QAQ8:QAR11 QKM8:QKN11 QUI8:QUJ11 REE8:REF11 ROA8:ROB11 RXW8:RXX11 SHS8:SHT11 SRO8:SRP11 TBK8:TBL11 TLG8:TLH11 TVC8:TVD11 UEY8:UEZ11 UOU8:UOV11 UYQ8:UYR11 VIM8:VIN11 VSI8:VSJ11 WCE8:WCF11 WMA8:WMB11 WVW8:WVX11 JK65536:JL65537 TG65536:TH65537 ADC65536:ADD65537 AMY65536:AMZ65537 AWU65536:AWV65537 BGQ65536:BGR65537 BQM65536:BQN65537 CAI65536:CAJ65537 CKE65536:CKF65537 CUA65536:CUB65537 DDW65536:DDX65537 DNS65536:DNT65537 DXO65536:DXP65537 EHK65536:EHL65537 ERG65536:ERH65537 FBC65536:FBD65537 FKY65536:FKZ65537 FUU65536:FUV65537 GEQ65536:GER65537 GOM65536:GON65537 GYI65536:GYJ65537 HIE65536:HIF65537 HSA65536:HSB65537 IBW65536:IBX65537 ILS65536:ILT65537 IVO65536:IVP65537 JFK65536:JFL65537 JPG65536:JPH65537 JZC65536:JZD65537 KIY65536:KIZ65537 KSU65536:KSV65537 LCQ65536:LCR65537 LMM65536:LMN65537 LWI65536:LWJ65537 MGE65536:MGF65537 MQA65536:MQB65537 MZW65536:MZX65537 NJS65536:NJT65537 NTO65536:NTP65537 ODK65536:ODL65537 ONG65536:ONH65537 OXC65536:OXD65537 PGY65536:PGZ65537 PQU65536:PQV65537 QAQ65536:QAR65537 QKM65536:QKN65537 QUI65536:QUJ65537 REE65536:REF65537 ROA65536:ROB65537 RXW65536:RXX65537 SHS65536:SHT65537 SRO65536:SRP65537 TBK65536:TBL65537 TLG65536:TLH65537 TVC65536:TVD65537 UEY65536:UEZ65537 UOU65536:UOV65537 UYQ65536:UYR65537 VIM65536:VIN65537 VSI65536:VSJ65537 WCE65536:WCF65537 WMA65536:WMB65537 WVW65536:WVX65537 JK131072:JL131073 TG131072:TH131073 ADC131072:ADD131073 AMY131072:AMZ131073 AWU131072:AWV131073 BGQ131072:BGR131073 BQM131072:BQN131073 CAI131072:CAJ131073 CKE131072:CKF131073 CUA131072:CUB131073 DDW131072:DDX131073 DNS131072:DNT131073 DXO131072:DXP131073 EHK131072:EHL131073 ERG131072:ERH131073 FBC131072:FBD131073 FKY131072:FKZ131073 FUU131072:FUV131073 GEQ131072:GER131073 GOM131072:GON131073 GYI131072:GYJ131073 HIE131072:HIF131073 HSA131072:HSB131073 IBW131072:IBX131073 ILS131072:ILT131073 IVO131072:IVP131073 JFK131072:JFL131073 JPG131072:JPH131073 JZC131072:JZD131073 KIY131072:KIZ131073 KSU131072:KSV131073 LCQ131072:LCR131073 LMM131072:LMN131073 LWI131072:LWJ131073 MGE131072:MGF131073 MQA131072:MQB131073 MZW131072:MZX131073 NJS131072:NJT131073 NTO131072:NTP131073 ODK131072:ODL131073 ONG131072:ONH131073 OXC131072:OXD131073 PGY131072:PGZ131073 PQU131072:PQV131073 QAQ131072:QAR131073 QKM131072:QKN131073 QUI131072:QUJ131073 REE131072:REF131073 ROA131072:ROB131073 RXW131072:RXX131073 SHS131072:SHT131073 SRO131072:SRP131073 TBK131072:TBL131073 TLG131072:TLH131073 TVC131072:TVD131073 UEY131072:UEZ131073 UOU131072:UOV131073 UYQ131072:UYR131073 VIM131072:VIN131073 VSI131072:VSJ131073 WCE131072:WCF131073 WMA131072:WMB131073 WVW131072:WVX131073 JK196608:JL196609 TG196608:TH196609 ADC196608:ADD196609 AMY196608:AMZ196609 AWU196608:AWV196609 BGQ196608:BGR196609 BQM196608:BQN196609 CAI196608:CAJ196609 CKE196608:CKF196609 CUA196608:CUB196609 DDW196608:DDX196609 DNS196608:DNT196609 DXO196608:DXP196609 EHK196608:EHL196609 ERG196608:ERH196609 FBC196608:FBD196609 FKY196608:FKZ196609 FUU196608:FUV196609 GEQ196608:GER196609 GOM196608:GON196609 GYI196608:GYJ196609 HIE196608:HIF196609 HSA196608:HSB196609 IBW196608:IBX196609 ILS196608:ILT196609 IVO196608:IVP196609 JFK196608:JFL196609 JPG196608:JPH196609 JZC196608:JZD196609 KIY196608:KIZ196609 KSU196608:KSV196609 LCQ196608:LCR196609 LMM196608:LMN196609 LWI196608:LWJ196609 MGE196608:MGF196609 MQA196608:MQB196609 MZW196608:MZX196609 NJS196608:NJT196609 NTO196608:NTP196609 ODK196608:ODL196609 ONG196608:ONH196609 OXC196608:OXD196609 PGY196608:PGZ196609 PQU196608:PQV196609 QAQ196608:QAR196609 QKM196608:QKN196609 QUI196608:QUJ196609 REE196608:REF196609 ROA196608:ROB196609 RXW196608:RXX196609 SHS196608:SHT196609 SRO196608:SRP196609 TBK196608:TBL196609 TLG196608:TLH196609 TVC196608:TVD196609 UEY196608:UEZ196609 UOU196608:UOV196609 UYQ196608:UYR196609 VIM196608:VIN196609 VSI196608:VSJ196609 WCE196608:WCF196609 WMA196608:WMB196609 WVW196608:WVX196609 JK262144:JL262145 TG262144:TH262145 ADC262144:ADD262145 AMY262144:AMZ262145 AWU262144:AWV262145 BGQ262144:BGR262145 BQM262144:BQN262145 CAI262144:CAJ262145 CKE262144:CKF262145 CUA262144:CUB262145 DDW262144:DDX262145 DNS262144:DNT262145 DXO262144:DXP262145 EHK262144:EHL262145 ERG262144:ERH262145 FBC262144:FBD262145 FKY262144:FKZ262145 FUU262144:FUV262145 GEQ262144:GER262145 GOM262144:GON262145 GYI262144:GYJ262145 HIE262144:HIF262145 HSA262144:HSB262145 IBW262144:IBX262145 ILS262144:ILT262145 IVO262144:IVP262145 JFK262144:JFL262145 JPG262144:JPH262145 JZC262144:JZD262145 KIY262144:KIZ262145 KSU262144:KSV262145 LCQ262144:LCR262145 LMM262144:LMN262145 LWI262144:LWJ262145 MGE262144:MGF262145 MQA262144:MQB262145 MZW262144:MZX262145 NJS262144:NJT262145 NTO262144:NTP262145 ODK262144:ODL262145 ONG262144:ONH262145 OXC262144:OXD262145 PGY262144:PGZ262145 PQU262144:PQV262145 QAQ262144:QAR262145 QKM262144:QKN262145 QUI262144:QUJ262145 REE262144:REF262145 ROA262144:ROB262145 RXW262144:RXX262145 SHS262144:SHT262145 SRO262144:SRP262145 TBK262144:TBL262145 TLG262144:TLH262145 TVC262144:TVD262145 UEY262144:UEZ262145 UOU262144:UOV262145 UYQ262144:UYR262145 VIM262144:VIN262145 VSI262144:VSJ262145 WCE262144:WCF262145 WMA262144:WMB262145 WVW262144:WVX262145 JK327680:JL327681 TG327680:TH327681 ADC327680:ADD327681 AMY327680:AMZ327681 AWU327680:AWV327681 BGQ327680:BGR327681 BQM327680:BQN327681 CAI327680:CAJ327681 CKE327680:CKF327681 CUA327680:CUB327681 DDW327680:DDX327681 DNS327680:DNT327681 DXO327680:DXP327681 EHK327680:EHL327681 ERG327680:ERH327681 FBC327680:FBD327681 FKY327680:FKZ327681 FUU327680:FUV327681 GEQ327680:GER327681 GOM327680:GON327681 GYI327680:GYJ327681 HIE327680:HIF327681 HSA327680:HSB327681 IBW327680:IBX327681 ILS327680:ILT327681 IVO327680:IVP327681 JFK327680:JFL327681 JPG327680:JPH327681 JZC327680:JZD327681 KIY327680:KIZ327681 KSU327680:KSV327681 LCQ327680:LCR327681 LMM327680:LMN327681 LWI327680:LWJ327681 MGE327680:MGF327681 MQA327680:MQB327681 MZW327680:MZX327681 NJS327680:NJT327681 NTO327680:NTP327681 ODK327680:ODL327681 ONG327680:ONH327681 OXC327680:OXD327681 PGY327680:PGZ327681 PQU327680:PQV327681 QAQ327680:QAR327681 QKM327680:QKN327681 QUI327680:QUJ327681 REE327680:REF327681 ROA327680:ROB327681 RXW327680:RXX327681 SHS327680:SHT327681 SRO327680:SRP327681 TBK327680:TBL327681 TLG327680:TLH327681 TVC327680:TVD327681 UEY327680:UEZ327681 UOU327680:UOV327681 UYQ327680:UYR327681 VIM327680:VIN327681 VSI327680:VSJ327681 WCE327680:WCF327681 WMA327680:WMB327681 WVW327680:WVX327681 JK393216:JL393217 TG393216:TH393217 ADC393216:ADD393217 AMY393216:AMZ393217 AWU393216:AWV393217 BGQ393216:BGR393217 BQM393216:BQN393217 CAI393216:CAJ393217 CKE393216:CKF393217 CUA393216:CUB393217 DDW393216:DDX393217 DNS393216:DNT393217 DXO393216:DXP393217 EHK393216:EHL393217 ERG393216:ERH393217 FBC393216:FBD393217 FKY393216:FKZ393217 FUU393216:FUV393217 GEQ393216:GER393217 GOM393216:GON393217 GYI393216:GYJ393217 HIE393216:HIF393217 HSA393216:HSB393217 IBW393216:IBX393217 ILS393216:ILT393217 IVO393216:IVP393217 JFK393216:JFL393217 JPG393216:JPH393217 JZC393216:JZD393217 KIY393216:KIZ393217 KSU393216:KSV393217 LCQ393216:LCR393217 LMM393216:LMN393217 LWI393216:LWJ393217 MGE393216:MGF393217 MQA393216:MQB393217 MZW393216:MZX393217 NJS393216:NJT393217 NTO393216:NTP393217 ODK393216:ODL393217 ONG393216:ONH393217 OXC393216:OXD393217 PGY393216:PGZ393217 PQU393216:PQV393217 QAQ393216:QAR393217 QKM393216:QKN393217 QUI393216:QUJ393217 REE393216:REF393217 ROA393216:ROB393217 RXW393216:RXX393217 SHS393216:SHT393217 SRO393216:SRP393217 TBK393216:TBL393217 TLG393216:TLH393217 TVC393216:TVD393217 UEY393216:UEZ393217 UOU393216:UOV393217 UYQ393216:UYR393217 VIM393216:VIN393217 VSI393216:VSJ393217 WCE393216:WCF393217 WMA393216:WMB393217 WVW393216:WVX393217 JK458752:JL458753 TG458752:TH458753 ADC458752:ADD458753 AMY458752:AMZ458753 AWU458752:AWV458753 BGQ458752:BGR458753 BQM458752:BQN458753 CAI458752:CAJ458753 CKE458752:CKF458753 CUA458752:CUB458753 DDW458752:DDX458753 DNS458752:DNT458753 DXO458752:DXP458753 EHK458752:EHL458753 ERG458752:ERH458753 FBC458752:FBD458753 FKY458752:FKZ458753 FUU458752:FUV458753 GEQ458752:GER458753 GOM458752:GON458753 GYI458752:GYJ458753 HIE458752:HIF458753 HSA458752:HSB458753 IBW458752:IBX458753 ILS458752:ILT458753 IVO458752:IVP458753 JFK458752:JFL458753 JPG458752:JPH458753 JZC458752:JZD458753 KIY458752:KIZ458753 KSU458752:KSV458753 LCQ458752:LCR458753 LMM458752:LMN458753 LWI458752:LWJ458753 MGE458752:MGF458753 MQA458752:MQB458753 MZW458752:MZX458753 NJS458752:NJT458753 NTO458752:NTP458753 ODK458752:ODL458753 ONG458752:ONH458753 OXC458752:OXD458753 PGY458752:PGZ458753 PQU458752:PQV458753 QAQ458752:QAR458753 QKM458752:QKN458753 QUI458752:QUJ458753 REE458752:REF458753 ROA458752:ROB458753 RXW458752:RXX458753 SHS458752:SHT458753 SRO458752:SRP458753 TBK458752:TBL458753 TLG458752:TLH458753 TVC458752:TVD458753 UEY458752:UEZ458753 UOU458752:UOV458753 UYQ458752:UYR458753 VIM458752:VIN458753 VSI458752:VSJ458753 WCE458752:WCF458753 WMA458752:WMB458753 WVW458752:WVX458753 JK524288:JL524289 TG524288:TH524289 ADC524288:ADD524289 AMY524288:AMZ524289 AWU524288:AWV524289 BGQ524288:BGR524289 BQM524288:BQN524289 CAI524288:CAJ524289 CKE524288:CKF524289 CUA524288:CUB524289 DDW524288:DDX524289 DNS524288:DNT524289 DXO524288:DXP524289 EHK524288:EHL524289 ERG524288:ERH524289 FBC524288:FBD524289 FKY524288:FKZ524289 FUU524288:FUV524289 GEQ524288:GER524289 GOM524288:GON524289 GYI524288:GYJ524289 HIE524288:HIF524289 HSA524288:HSB524289 IBW524288:IBX524289 ILS524288:ILT524289 IVO524288:IVP524289 JFK524288:JFL524289 JPG524288:JPH524289 JZC524288:JZD524289 KIY524288:KIZ524289 KSU524288:KSV524289 LCQ524288:LCR524289 LMM524288:LMN524289 LWI524288:LWJ524289 MGE524288:MGF524289 MQA524288:MQB524289 MZW524288:MZX524289 NJS524288:NJT524289 NTO524288:NTP524289 ODK524288:ODL524289 ONG524288:ONH524289 OXC524288:OXD524289 PGY524288:PGZ524289 PQU524288:PQV524289 QAQ524288:QAR524289 QKM524288:QKN524289 QUI524288:QUJ524289 REE524288:REF524289 ROA524288:ROB524289 RXW524288:RXX524289 SHS524288:SHT524289 SRO524288:SRP524289 TBK524288:TBL524289 TLG524288:TLH524289 TVC524288:TVD524289 UEY524288:UEZ524289 UOU524288:UOV524289 UYQ524288:UYR524289 VIM524288:VIN524289 VSI524288:VSJ524289 WCE524288:WCF524289 WMA524288:WMB524289 WVW524288:WVX524289 JK589824:JL589825 TG589824:TH589825 ADC589824:ADD589825 AMY589824:AMZ589825 AWU589824:AWV589825 BGQ589824:BGR589825 BQM589824:BQN589825 CAI589824:CAJ589825 CKE589824:CKF589825 CUA589824:CUB589825 DDW589824:DDX589825 DNS589824:DNT589825 DXO589824:DXP589825 EHK589824:EHL589825 ERG589824:ERH589825 FBC589824:FBD589825 FKY589824:FKZ589825 FUU589824:FUV589825 GEQ589824:GER589825 GOM589824:GON589825 GYI589824:GYJ589825 HIE589824:HIF589825 HSA589824:HSB589825 IBW589824:IBX589825 ILS589824:ILT589825 IVO589824:IVP589825 JFK589824:JFL589825 JPG589824:JPH589825 JZC589824:JZD589825 KIY589824:KIZ589825 KSU589824:KSV589825 LCQ589824:LCR589825 LMM589824:LMN589825 LWI589824:LWJ589825 MGE589824:MGF589825 MQA589824:MQB589825 MZW589824:MZX589825 NJS589824:NJT589825 NTO589824:NTP589825 ODK589824:ODL589825 ONG589824:ONH589825 OXC589824:OXD589825 PGY589824:PGZ589825 PQU589824:PQV589825 QAQ589824:QAR589825 QKM589824:QKN589825 QUI589824:QUJ589825 REE589824:REF589825 ROA589824:ROB589825 RXW589824:RXX589825 SHS589824:SHT589825 SRO589824:SRP589825 TBK589824:TBL589825 TLG589824:TLH589825 TVC589824:TVD589825 UEY589824:UEZ589825 UOU589824:UOV589825 UYQ589824:UYR589825 VIM589824:VIN589825 VSI589824:VSJ589825 WCE589824:WCF589825 WMA589824:WMB589825 WVW589824:WVX589825 JK655360:JL655361 TG655360:TH655361 ADC655360:ADD655361 AMY655360:AMZ655361 AWU655360:AWV655361 BGQ655360:BGR655361 BQM655360:BQN655361 CAI655360:CAJ655361 CKE655360:CKF655361 CUA655360:CUB655361 DDW655360:DDX655361 DNS655360:DNT655361 DXO655360:DXP655361 EHK655360:EHL655361 ERG655360:ERH655361 FBC655360:FBD655361 FKY655360:FKZ655361 FUU655360:FUV655361 GEQ655360:GER655361 GOM655360:GON655361 GYI655360:GYJ655361 HIE655360:HIF655361 HSA655360:HSB655361 IBW655360:IBX655361 ILS655360:ILT655361 IVO655360:IVP655361 JFK655360:JFL655361 JPG655360:JPH655361 JZC655360:JZD655361 KIY655360:KIZ655361 KSU655360:KSV655361 LCQ655360:LCR655361 LMM655360:LMN655361 LWI655360:LWJ655361 MGE655360:MGF655361 MQA655360:MQB655361 MZW655360:MZX655361 NJS655360:NJT655361 NTO655360:NTP655361 ODK655360:ODL655361 ONG655360:ONH655361 OXC655360:OXD655361 PGY655360:PGZ655361 PQU655360:PQV655361 QAQ655360:QAR655361 QKM655360:QKN655361 QUI655360:QUJ655361 REE655360:REF655361 ROA655360:ROB655361 RXW655360:RXX655361 SHS655360:SHT655361 SRO655360:SRP655361 TBK655360:TBL655361 TLG655360:TLH655361 TVC655360:TVD655361 UEY655360:UEZ655361 UOU655360:UOV655361 UYQ655360:UYR655361 VIM655360:VIN655361 VSI655360:VSJ655361 WCE655360:WCF655361 WMA655360:WMB655361 WVW655360:WVX655361 JK720896:JL720897 TG720896:TH720897 ADC720896:ADD720897 AMY720896:AMZ720897 AWU720896:AWV720897 BGQ720896:BGR720897 BQM720896:BQN720897 CAI720896:CAJ720897 CKE720896:CKF720897 CUA720896:CUB720897 DDW720896:DDX720897 DNS720896:DNT720897 DXO720896:DXP720897 EHK720896:EHL720897 ERG720896:ERH720897 FBC720896:FBD720897 FKY720896:FKZ720897 FUU720896:FUV720897 GEQ720896:GER720897 GOM720896:GON720897 GYI720896:GYJ720897 HIE720896:HIF720897 HSA720896:HSB720897 IBW720896:IBX720897 ILS720896:ILT720897 IVO720896:IVP720897 JFK720896:JFL720897 JPG720896:JPH720897 JZC720896:JZD720897 KIY720896:KIZ720897 KSU720896:KSV720897 LCQ720896:LCR720897 LMM720896:LMN720897 LWI720896:LWJ720897 MGE720896:MGF720897 MQA720896:MQB720897 MZW720896:MZX720897 NJS720896:NJT720897 NTO720896:NTP720897 ODK720896:ODL720897 ONG720896:ONH720897 OXC720896:OXD720897 PGY720896:PGZ720897 PQU720896:PQV720897 QAQ720896:QAR720897 QKM720896:QKN720897 QUI720896:QUJ720897 REE720896:REF720897 ROA720896:ROB720897 RXW720896:RXX720897 SHS720896:SHT720897 SRO720896:SRP720897 TBK720896:TBL720897 TLG720896:TLH720897 TVC720896:TVD720897 UEY720896:UEZ720897 UOU720896:UOV720897 UYQ720896:UYR720897 VIM720896:VIN720897 VSI720896:VSJ720897 WCE720896:WCF720897 WMA720896:WMB720897 WVW720896:WVX720897 JK786432:JL786433 TG786432:TH786433 ADC786432:ADD786433 AMY786432:AMZ786433 AWU786432:AWV786433 BGQ786432:BGR786433 BQM786432:BQN786433 CAI786432:CAJ786433 CKE786432:CKF786433 CUA786432:CUB786433 DDW786432:DDX786433 DNS786432:DNT786433 DXO786432:DXP786433 EHK786432:EHL786433 ERG786432:ERH786433 FBC786432:FBD786433 FKY786432:FKZ786433 FUU786432:FUV786433 GEQ786432:GER786433 GOM786432:GON786433 GYI786432:GYJ786433 HIE786432:HIF786433 HSA786432:HSB786433 IBW786432:IBX786433 ILS786432:ILT786433 IVO786432:IVP786433 JFK786432:JFL786433 JPG786432:JPH786433 JZC786432:JZD786433 KIY786432:KIZ786433 KSU786432:KSV786433 LCQ786432:LCR786433 LMM786432:LMN786433 LWI786432:LWJ786433 MGE786432:MGF786433 MQA786432:MQB786433 MZW786432:MZX786433 NJS786432:NJT786433 NTO786432:NTP786433 ODK786432:ODL786433 ONG786432:ONH786433 OXC786432:OXD786433 PGY786432:PGZ786433 PQU786432:PQV786433 QAQ786432:QAR786433 QKM786432:QKN786433 QUI786432:QUJ786433 REE786432:REF786433 ROA786432:ROB786433 RXW786432:RXX786433 SHS786432:SHT786433 SRO786432:SRP786433 TBK786432:TBL786433 TLG786432:TLH786433 TVC786432:TVD786433 UEY786432:UEZ786433 UOU786432:UOV786433 UYQ786432:UYR786433 VIM786432:VIN786433 VSI786432:VSJ786433 WCE786432:WCF786433 WMA786432:WMB786433 WVW786432:WVX786433 JK851968:JL851969 TG851968:TH851969 ADC851968:ADD851969 AMY851968:AMZ851969 AWU851968:AWV851969 BGQ851968:BGR851969 BQM851968:BQN851969 CAI851968:CAJ851969 CKE851968:CKF851969 CUA851968:CUB851969 DDW851968:DDX851969 DNS851968:DNT851969 DXO851968:DXP851969 EHK851968:EHL851969 ERG851968:ERH851969 FBC851968:FBD851969 FKY851968:FKZ851969 FUU851968:FUV851969 GEQ851968:GER851969 GOM851968:GON851969 GYI851968:GYJ851969 HIE851968:HIF851969 HSA851968:HSB851969 IBW851968:IBX851969 ILS851968:ILT851969 IVO851968:IVP851969 JFK851968:JFL851969 JPG851968:JPH851969 JZC851968:JZD851969 KIY851968:KIZ851969 KSU851968:KSV851969 LCQ851968:LCR851969 LMM851968:LMN851969 LWI851968:LWJ851969 MGE851968:MGF851969 MQA851968:MQB851969 MZW851968:MZX851969 NJS851968:NJT851969 NTO851968:NTP851969 ODK851968:ODL851969 ONG851968:ONH851969 OXC851968:OXD851969 PGY851968:PGZ851969 PQU851968:PQV851969 QAQ851968:QAR851969 QKM851968:QKN851969 QUI851968:QUJ851969 REE851968:REF851969 ROA851968:ROB851969 RXW851968:RXX851969 SHS851968:SHT851969 SRO851968:SRP851969 TBK851968:TBL851969 TLG851968:TLH851969 TVC851968:TVD851969 UEY851968:UEZ851969 UOU851968:UOV851969 UYQ851968:UYR851969 VIM851968:VIN851969 VSI851968:VSJ851969 WCE851968:WCF851969 WMA851968:WMB851969 WVW851968:WVX851969 JK917504:JL917505 TG917504:TH917505 ADC917504:ADD917505 AMY917504:AMZ917505 AWU917504:AWV917505 BGQ917504:BGR917505 BQM917504:BQN917505 CAI917504:CAJ917505 CKE917504:CKF917505 CUA917504:CUB917505 DDW917504:DDX917505 DNS917504:DNT917505 DXO917504:DXP917505 EHK917504:EHL917505 ERG917504:ERH917505 FBC917504:FBD917505 FKY917504:FKZ917505 FUU917504:FUV917505 GEQ917504:GER917505 GOM917504:GON917505 GYI917504:GYJ917505 HIE917504:HIF917505 HSA917504:HSB917505 IBW917504:IBX917505 ILS917504:ILT917505 IVO917504:IVP917505 JFK917504:JFL917505 JPG917504:JPH917505 JZC917504:JZD917505 KIY917504:KIZ917505 KSU917504:KSV917505 LCQ917504:LCR917505 LMM917504:LMN917505 LWI917504:LWJ917505 MGE917504:MGF917505 MQA917504:MQB917505 MZW917504:MZX917505 NJS917504:NJT917505 NTO917504:NTP917505 ODK917504:ODL917505 ONG917504:ONH917505 OXC917504:OXD917505 PGY917504:PGZ917505 PQU917504:PQV917505 QAQ917504:QAR917505 QKM917504:QKN917505 QUI917504:QUJ917505 REE917504:REF917505 ROA917504:ROB917505 RXW917504:RXX917505 SHS917504:SHT917505 SRO917504:SRP917505 TBK917504:TBL917505 TLG917504:TLH917505 TVC917504:TVD917505 UEY917504:UEZ917505 UOU917504:UOV917505 UYQ917504:UYR917505 VIM917504:VIN917505 VSI917504:VSJ917505 WCE917504:WCF917505 WMA917504:WMB917505 WVW917504:WVX917505 JK983040:JL983041 TG983040:TH983041 ADC983040:ADD983041 AMY983040:AMZ983041 AWU983040:AWV983041 BGQ983040:BGR983041 BQM983040:BQN983041 CAI983040:CAJ983041 CKE983040:CKF983041 CUA983040:CUB983041 DDW983040:DDX983041 DNS983040:DNT983041 DXO983040:DXP983041 EHK983040:EHL983041 ERG983040:ERH983041 FBC983040:FBD983041 FKY983040:FKZ983041 FUU983040:FUV983041 GEQ983040:GER983041 GOM983040:GON983041 GYI983040:GYJ983041 HIE983040:HIF983041 HSA983040:HSB983041 IBW983040:IBX983041 ILS983040:ILT983041 IVO983040:IVP983041 JFK983040:JFL983041 JPG983040:JPH983041 JZC983040:JZD983041 KIY983040:KIZ983041 KSU983040:KSV983041 LCQ983040:LCR983041 LMM983040:LMN983041 LWI983040:LWJ983041 MGE983040:MGF983041 MQA983040:MQB983041 MZW983040:MZX983041 NJS983040:NJT983041 NTO983040:NTP983041 ODK983040:ODL983041 ONG983040:ONH983041 OXC983040:OXD983041 PGY983040:PGZ983041 PQU983040:PQV983041 QAQ983040:QAR983041 QKM983040:QKN983041 QUI983040:QUJ983041 REE983040:REF983041 ROA983040:ROB983041 RXW983040:RXX983041 SHS983040:SHT983041 SRO983040:SRP983041 TBK983040:TBL983041 TLG983040:TLH983041 TVC983040:TVD983041 UEY983040:UEZ983041 UOU983040:UOV983041 UYQ983040:UYR983041 VIM983040:VIN983041 VSI983040:VSJ983041 WCE983040:WCF983041 WMA983040:WMB983041 WVW983040:WVX983041 WLX983046:WLY983047 JE65542:JF65543 TA65542:TB65543 ACW65542:ACX65543 AMS65542:AMT65543 AWO65542:AWP65543 BGK65542:BGL65543 BQG65542:BQH65543 CAC65542:CAD65543 CJY65542:CJZ65543 CTU65542:CTV65543 DDQ65542:DDR65543 DNM65542:DNN65543 DXI65542:DXJ65543 EHE65542:EHF65543 ERA65542:ERB65543 FAW65542:FAX65543 FKS65542:FKT65543 FUO65542:FUP65543 GEK65542:GEL65543 GOG65542:GOH65543 GYC65542:GYD65543 HHY65542:HHZ65543 HRU65542:HRV65543 IBQ65542:IBR65543 ILM65542:ILN65543 IVI65542:IVJ65543 JFE65542:JFF65543 JPA65542:JPB65543 JYW65542:JYX65543 KIS65542:KIT65543 KSO65542:KSP65543 LCK65542:LCL65543 LMG65542:LMH65543 LWC65542:LWD65543 MFY65542:MFZ65543 MPU65542:MPV65543 MZQ65542:MZR65543 NJM65542:NJN65543 NTI65542:NTJ65543 ODE65542:ODF65543 ONA65542:ONB65543 OWW65542:OWX65543 PGS65542:PGT65543 PQO65542:PQP65543 QAK65542:QAL65543 QKG65542:QKH65543 QUC65542:QUD65543 RDY65542:RDZ65543 RNU65542:RNV65543 RXQ65542:RXR65543 SHM65542:SHN65543 SRI65542:SRJ65543 TBE65542:TBF65543 TLA65542:TLB65543 TUW65542:TUX65543 UES65542:UET65543 UOO65542:UOP65543 UYK65542:UYL65543 VIG65542:VIH65543 VSC65542:VSD65543 WBY65542:WBZ65543 WLU65542:WLV65543 WVQ65542:WVR65543 JE131078:JF131079 TA131078:TB131079 ACW131078:ACX131079 AMS131078:AMT131079 AWO131078:AWP131079 BGK131078:BGL131079 BQG131078:BQH131079 CAC131078:CAD131079 CJY131078:CJZ131079 CTU131078:CTV131079 DDQ131078:DDR131079 DNM131078:DNN131079 DXI131078:DXJ131079 EHE131078:EHF131079 ERA131078:ERB131079 FAW131078:FAX131079 FKS131078:FKT131079 FUO131078:FUP131079 GEK131078:GEL131079 GOG131078:GOH131079 GYC131078:GYD131079 HHY131078:HHZ131079 HRU131078:HRV131079 IBQ131078:IBR131079 ILM131078:ILN131079 IVI131078:IVJ131079 JFE131078:JFF131079 JPA131078:JPB131079 JYW131078:JYX131079 KIS131078:KIT131079 KSO131078:KSP131079 LCK131078:LCL131079 LMG131078:LMH131079 LWC131078:LWD131079 MFY131078:MFZ131079 MPU131078:MPV131079 MZQ131078:MZR131079 NJM131078:NJN131079 NTI131078:NTJ131079 ODE131078:ODF131079 ONA131078:ONB131079 OWW131078:OWX131079 PGS131078:PGT131079 PQO131078:PQP131079 QAK131078:QAL131079 QKG131078:QKH131079 QUC131078:QUD131079 RDY131078:RDZ131079 RNU131078:RNV131079 RXQ131078:RXR131079 SHM131078:SHN131079 SRI131078:SRJ131079 TBE131078:TBF131079 TLA131078:TLB131079 TUW131078:TUX131079 UES131078:UET131079 UOO131078:UOP131079 UYK131078:UYL131079 VIG131078:VIH131079 VSC131078:VSD131079 WBY131078:WBZ131079 WLU131078:WLV131079 WVQ131078:WVR131079 JE196614:JF196615 TA196614:TB196615 ACW196614:ACX196615 AMS196614:AMT196615 AWO196614:AWP196615 BGK196614:BGL196615 BQG196614:BQH196615 CAC196614:CAD196615 CJY196614:CJZ196615 CTU196614:CTV196615 DDQ196614:DDR196615 DNM196614:DNN196615 DXI196614:DXJ196615 EHE196614:EHF196615 ERA196614:ERB196615 FAW196614:FAX196615 FKS196614:FKT196615 FUO196614:FUP196615 GEK196614:GEL196615 GOG196614:GOH196615 GYC196614:GYD196615 HHY196614:HHZ196615 HRU196614:HRV196615 IBQ196614:IBR196615 ILM196614:ILN196615 IVI196614:IVJ196615 JFE196614:JFF196615 JPA196614:JPB196615 JYW196614:JYX196615 KIS196614:KIT196615 KSO196614:KSP196615 LCK196614:LCL196615 LMG196614:LMH196615 LWC196614:LWD196615 MFY196614:MFZ196615 MPU196614:MPV196615 MZQ196614:MZR196615 NJM196614:NJN196615 NTI196614:NTJ196615 ODE196614:ODF196615 ONA196614:ONB196615 OWW196614:OWX196615 PGS196614:PGT196615 PQO196614:PQP196615 QAK196614:QAL196615 QKG196614:QKH196615 QUC196614:QUD196615 RDY196614:RDZ196615 RNU196614:RNV196615 RXQ196614:RXR196615 SHM196614:SHN196615 SRI196614:SRJ196615 TBE196614:TBF196615 TLA196614:TLB196615 TUW196614:TUX196615 UES196614:UET196615 UOO196614:UOP196615 UYK196614:UYL196615 VIG196614:VIH196615 VSC196614:VSD196615 WBY196614:WBZ196615 WLU196614:WLV196615 WVQ196614:WVR196615 JE262150:JF262151 TA262150:TB262151 ACW262150:ACX262151 AMS262150:AMT262151 AWO262150:AWP262151 BGK262150:BGL262151 BQG262150:BQH262151 CAC262150:CAD262151 CJY262150:CJZ262151 CTU262150:CTV262151 DDQ262150:DDR262151 DNM262150:DNN262151 DXI262150:DXJ262151 EHE262150:EHF262151 ERA262150:ERB262151 FAW262150:FAX262151 FKS262150:FKT262151 FUO262150:FUP262151 GEK262150:GEL262151 GOG262150:GOH262151 GYC262150:GYD262151 HHY262150:HHZ262151 HRU262150:HRV262151 IBQ262150:IBR262151 ILM262150:ILN262151 IVI262150:IVJ262151 JFE262150:JFF262151 JPA262150:JPB262151 JYW262150:JYX262151 KIS262150:KIT262151 KSO262150:KSP262151 LCK262150:LCL262151 LMG262150:LMH262151 LWC262150:LWD262151 MFY262150:MFZ262151 MPU262150:MPV262151 MZQ262150:MZR262151 NJM262150:NJN262151 NTI262150:NTJ262151 ODE262150:ODF262151 ONA262150:ONB262151 OWW262150:OWX262151 PGS262150:PGT262151 PQO262150:PQP262151 QAK262150:QAL262151 QKG262150:QKH262151 QUC262150:QUD262151 RDY262150:RDZ262151 RNU262150:RNV262151 RXQ262150:RXR262151 SHM262150:SHN262151 SRI262150:SRJ262151 TBE262150:TBF262151 TLA262150:TLB262151 TUW262150:TUX262151 UES262150:UET262151 UOO262150:UOP262151 UYK262150:UYL262151 VIG262150:VIH262151 VSC262150:VSD262151 WBY262150:WBZ262151 WLU262150:WLV262151 WVQ262150:WVR262151 JE327686:JF327687 TA327686:TB327687 ACW327686:ACX327687 AMS327686:AMT327687 AWO327686:AWP327687 BGK327686:BGL327687 BQG327686:BQH327687 CAC327686:CAD327687 CJY327686:CJZ327687 CTU327686:CTV327687 DDQ327686:DDR327687 DNM327686:DNN327687 DXI327686:DXJ327687 EHE327686:EHF327687 ERA327686:ERB327687 FAW327686:FAX327687 FKS327686:FKT327687 FUO327686:FUP327687 GEK327686:GEL327687 GOG327686:GOH327687 GYC327686:GYD327687 HHY327686:HHZ327687 HRU327686:HRV327687 IBQ327686:IBR327687 ILM327686:ILN327687 IVI327686:IVJ327687 JFE327686:JFF327687 JPA327686:JPB327687 JYW327686:JYX327687 KIS327686:KIT327687 KSO327686:KSP327687 LCK327686:LCL327687 LMG327686:LMH327687 LWC327686:LWD327687 MFY327686:MFZ327687 MPU327686:MPV327687 MZQ327686:MZR327687 NJM327686:NJN327687 NTI327686:NTJ327687 ODE327686:ODF327687 ONA327686:ONB327687 OWW327686:OWX327687 PGS327686:PGT327687 PQO327686:PQP327687 QAK327686:QAL327687 QKG327686:QKH327687 QUC327686:QUD327687 RDY327686:RDZ327687 RNU327686:RNV327687 RXQ327686:RXR327687 SHM327686:SHN327687 SRI327686:SRJ327687 TBE327686:TBF327687 TLA327686:TLB327687 TUW327686:TUX327687 UES327686:UET327687 UOO327686:UOP327687 UYK327686:UYL327687 VIG327686:VIH327687 VSC327686:VSD327687 WBY327686:WBZ327687 WLU327686:WLV327687 WVQ327686:WVR327687 JE393222:JF393223 TA393222:TB393223 ACW393222:ACX393223 AMS393222:AMT393223 AWO393222:AWP393223 BGK393222:BGL393223 BQG393222:BQH393223 CAC393222:CAD393223 CJY393222:CJZ393223 CTU393222:CTV393223 DDQ393222:DDR393223 DNM393222:DNN393223 DXI393222:DXJ393223 EHE393222:EHF393223 ERA393222:ERB393223 FAW393222:FAX393223 FKS393222:FKT393223 FUO393222:FUP393223 GEK393222:GEL393223 GOG393222:GOH393223 GYC393222:GYD393223 HHY393222:HHZ393223 HRU393222:HRV393223 IBQ393222:IBR393223 ILM393222:ILN393223 IVI393222:IVJ393223 JFE393222:JFF393223 JPA393222:JPB393223 JYW393222:JYX393223 KIS393222:KIT393223 KSO393222:KSP393223 LCK393222:LCL393223 LMG393222:LMH393223 LWC393222:LWD393223 MFY393222:MFZ393223 MPU393222:MPV393223 MZQ393222:MZR393223 NJM393222:NJN393223 NTI393222:NTJ393223 ODE393222:ODF393223 ONA393222:ONB393223 OWW393222:OWX393223 PGS393222:PGT393223 PQO393222:PQP393223 QAK393222:QAL393223 QKG393222:QKH393223 QUC393222:QUD393223 RDY393222:RDZ393223 RNU393222:RNV393223 RXQ393222:RXR393223 SHM393222:SHN393223 SRI393222:SRJ393223 TBE393222:TBF393223 TLA393222:TLB393223 TUW393222:TUX393223 UES393222:UET393223 UOO393222:UOP393223 UYK393222:UYL393223 VIG393222:VIH393223 VSC393222:VSD393223 WBY393222:WBZ393223 WLU393222:WLV393223 WVQ393222:WVR393223 JE458758:JF458759 TA458758:TB458759 ACW458758:ACX458759 AMS458758:AMT458759 AWO458758:AWP458759 BGK458758:BGL458759 BQG458758:BQH458759 CAC458758:CAD458759 CJY458758:CJZ458759 CTU458758:CTV458759 DDQ458758:DDR458759 DNM458758:DNN458759 DXI458758:DXJ458759 EHE458758:EHF458759 ERA458758:ERB458759 FAW458758:FAX458759 FKS458758:FKT458759 FUO458758:FUP458759 GEK458758:GEL458759 GOG458758:GOH458759 GYC458758:GYD458759 HHY458758:HHZ458759 HRU458758:HRV458759 IBQ458758:IBR458759 ILM458758:ILN458759 IVI458758:IVJ458759 JFE458758:JFF458759 JPA458758:JPB458759 JYW458758:JYX458759 KIS458758:KIT458759 KSO458758:KSP458759 LCK458758:LCL458759 LMG458758:LMH458759 LWC458758:LWD458759 MFY458758:MFZ458759 MPU458758:MPV458759 MZQ458758:MZR458759 NJM458758:NJN458759 NTI458758:NTJ458759 ODE458758:ODF458759 ONA458758:ONB458759 OWW458758:OWX458759 PGS458758:PGT458759 PQO458758:PQP458759 QAK458758:QAL458759 QKG458758:QKH458759 QUC458758:QUD458759 RDY458758:RDZ458759 RNU458758:RNV458759 RXQ458758:RXR458759 SHM458758:SHN458759 SRI458758:SRJ458759 TBE458758:TBF458759 TLA458758:TLB458759 TUW458758:TUX458759 UES458758:UET458759 UOO458758:UOP458759 UYK458758:UYL458759 VIG458758:VIH458759 VSC458758:VSD458759 WBY458758:WBZ458759 WLU458758:WLV458759 WVQ458758:WVR458759 JE524294:JF524295 TA524294:TB524295 ACW524294:ACX524295 AMS524294:AMT524295 AWO524294:AWP524295 BGK524294:BGL524295 BQG524294:BQH524295 CAC524294:CAD524295 CJY524294:CJZ524295 CTU524294:CTV524295 DDQ524294:DDR524295 DNM524294:DNN524295 DXI524294:DXJ524295 EHE524294:EHF524295 ERA524294:ERB524295 FAW524294:FAX524295 FKS524294:FKT524295 FUO524294:FUP524295 GEK524294:GEL524295 GOG524294:GOH524295 GYC524294:GYD524295 HHY524294:HHZ524295 HRU524294:HRV524295 IBQ524294:IBR524295 ILM524294:ILN524295 IVI524294:IVJ524295 JFE524294:JFF524295 JPA524294:JPB524295 JYW524294:JYX524295 KIS524294:KIT524295 KSO524294:KSP524295 LCK524294:LCL524295 LMG524294:LMH524295 LWC524294:LWD524295 MFY524294:MFZ524295 MPU524294:MPV524295 MZQ524294:MZR524295 NJM524294:NJN524295 NTI524294:NTJ524295 ODE524294:ODF524295 ONA524294:ONB524295 OWW524294:OWX524295 PGS524294:PGT524295 PQO524294:PQP524295 QAK524294:QAL524295 QKG524294:QKH524295 QUC524294:QUD524295 RDY524294:RDZ524295 RNU524294:RNV524295 RXQ524294:RXR524295 SHM524294:SHN524295 SRI524294:SRJ524295 TBE524294:TBF524295 TLA524294:TLB524295 TUW524294:TUX524295 UES524294:UET524295 UOO524294:UOP524295 UYK524294:UYL524295 VIG524294:VIH524295 VSC524294:VSD524295 WBY524294:WBZ524295 WLU524294:WLV524295 WVQ524294:WVR524295 JE589830:JF589831 TA589830:TB589831 ACW589830:ACX589831 AMS589830:AMT589831 AWO589830:AWP589831 BGK589830:BGL589831 BQG589830:BQH589831 CAC589830:CAD589831 CJY589830:CJZ589831 CTU589830:CTV589831 DDQ589830:DDR589831 DNM589830:DNN589831 DXI589830:DXJ589831 EHE589830:EHF589831 ERA589830:ERB589831 FAW589830:FAX589831 FKS589830:FKT589831 FUO589830:FUP589831 GEK589830:GEL589831 GOG589830:GOH589831 GYC589830:GYD589831 HHY589830:HHZ589831 HRU589830:HRV589831 IBQ589830:IBR589831 ILM589830:ILN589831 IVI589830:IVJ589831 JFE589830:JFF589831 JPA589830:JPB589831 JYW589830:JYX589831 KIS589830:KIT589831 KSO589830:KSP589831 LCK589830:LCL589831 LMG589830:LMH589831 LWC589830:LWD589831 MFY589830:MFZ589831 MPU589830:MPV589831 MZQ589830:MZR589831 NJM589830:NJN589831 NTI589830:NTJ589831 ODE589830:ODF589831 ONA589830:ONB589831 OWW589830:OWX589831 PGS589830:PGT589831 PQO589830:PQP589831 QAK589830:QAL589831 QKG589830:QKH589831 QUC589830:QUD589831 RDY589830:RDZ589831 RNU589830:RNV589831 RXQ589830:RXR589831 SHM589830:SHN589831 SRI589830:SRJ589831 TBE589830:TBF589831 TLA589830:TLB589831 TUW589830:TUX589831 UES589830:UET589831 UOO589830:UOP589831 UYK589830:UYL589831 VIG589830:VIH589831 VSC589830:VSD589831 WBY589830:WBZ589831 WLU589830:WLV589831 WVQ589830:WVR589831 JE655366:JF655367 TA655366:TB655367 ACW655366:ACX655367 AMS655366:AMT655367 AWO655366:AWP655367 BGK655366:BGL655367 BQG655366:BQH655367 CAC655366:CAD655367 CJY655366:CJZ655367 CTU655366:CTV655367 DDQ655366:DDR655367 DNM655366:DNN655367 DXI655366:DXJ655367 EHE655366:EHF655367 ERA655366:ERB655367 FAW655366:FAX655367 FKS655366:FKT655367 FUO655366:FUP655367 GEK655366:GEL655367 GOG655366:GOH655367 GYC655366:GYD655367 HHY655366:HHZ655367 HRU655366:HRV655367 IBQ655366:IBR655367 ILM655366:ILN655367 IVI655366:IVJ655367 JFE655366:JFF655367 JPA655366:JPB655367 JYW655366:JYX655367 KIS655366:KIT655367 KSO655366:KSP655367 LCK655366:LCL655367 LMG655366:LMH655367 LWC655366:LWD655367 MFY655366:MFZ655367 MPU655366:MPV655367 MZQ655366:MZR655367 NJM655366:NJN655367 NTI655366:NTJ655367 ODE655366:ODF655367 ONA655366:ONB655367 OWW655366:OWX655367 PGS655366:PGT655367 PQO655366:PQP655367 QAK655366:QAL655367 QKG655366:QKH655367 QUC655366:QUD655367 RDY655366:RDZ655367 RNU655366:RNV655367 RXQ655366:RXR655367 SHM655366:SHN655367 SRI655366:SRJ655367 TBE655366:TBF655367 TLA655366:TLB655367 TUW655366:TUX655367 UES655366:UET655367 UOO655366:UOP655367 UYK655366:UYL655367 VIG655366:VIH655367 VSC655366:VSD655367 WBY655366:WBZ655367 WLU655366:WLV655367 WVQ655366:WVR655367 JE720902:JF720903 TA720902:TB720903 ACW720902:ACX720903 AMS720902:AMT720903 AWO720902:AWP720903 BGK720902:BGL720903 BQG720902:BQH720903 CAC720902:CAD720903 CJY720902:CJZ720903 CTU720902:CTV720903 DDQ720902:DDR720903 DNM720902:DNN720903 DXI720902:DXJ720903 EHE720902:EHF720903 ERA720902:ERB720903 FAW720902:FAX720903 FKS720902:FKT720903 FUO720902:FUP720903 GEK720902:GEL720903 GOG720902:GOH720903 GYC720902:GYD720903 HHY720902:HHZ720903 HRU720902:HRV720903 IBQ720902:IBR720903 ILM720902:ILN720903 IVI720902:IVJ720903 JFE720902:JFF720903 JPA720902:JPB720903 JYW720902:JYX720903 KIS720902:KIT720903 KSO720902:KSP720903 LCK720902:LCL720903 LMG720902:LMH720903 LWC720902:LWD720903 MFY720902:MFZ720903 MPU720902:MPV720903 MZQ720902:MZR720903 NJM720902:NJN720903 NTI720902:NTJ720903 ODE720902:ODF720903 ONA720902:ONB720903 OWW720902:OWX720903 PGS720902:PGT720903 PQO720902:PQP720903 QAK720902:QAL720903 QKG720902:QKH720903 QUC720902:QUD720903 RDY720902:RDZ720903 RNU720902:RNV720903 RXQ720902:RXR720903 SHM720902:SHN720903 SRI720902:SRJ720903 TBE720902:TBF720903 TLA720902:TLB720903 TUW720902:TUX720903 UES720902:UET720903 UOO720902:UOP720903 UYK720902:UYL720903 VIG720902:VIH720903 VSC720902:VSD720903 WBY720902:WBZ720903 WLU720902:WLV720903 WVQ720902:WVR720903 JE786438:JF786439 TA786438:TB786439 ACW786438:ACX786439 AMS786438:AMT786439 AWO786438:AWP786439 BGK786438:BGL786439 BQG786438:BQH786439 CAC786438:CAD786439 CJY786438:CJZ786439 CTU786438:CTV786439 DDQ786438:DDR786439 DNM786438:DNN786439 DXI786438:DXJ786439 EHE786438:EHF786439 ERA786438:ERB786439 FAW786438:FAX786439 FKS786438:FKT786439 FUO786438:FUP786439 GEK786438:GEL786439 GOG786438:GOH786439 GYC786438:GYD786439 HHY786438:HHZ786439 HRU786438:HRV786439 IBQ786438:IBR786439 ILM786438:ILN786439 IVI786438:IVJ786439 JFE786438:JFF786439 JPA786438:JPB786439 JYW786438:JYX786439 KIS786438:KIT786439 KSO786438:KSP786439 LCK786438:LCL786439 LMG786438:LMH786439 LWC786438:LWD786439 MFY786438:MFZ786439 MPU786438:MPV786439 MZQ786438:MZR786439 NJM786438:NJN786439 NTI786438:NTJ786439 ODE786438:ODF786439 ONA786438:ONB786439 OWW786438:OWX786439 PGS786438:PGT786439 PQO786438:PQP786439 QAK786438:QAL786439 QKG786438:QKH786439 QUC786438:QUD786439 RDY786438:RDZ786439 RNU786438:RNV786439 RXQ786438:RXR786439 SHM786438:SHN786439 SRI786438:SRJ786439 TBE786438:TBF786439 TLA786438:TLB786439 TUW786438:TUX786439 UES786438:UET786439 UOO786438:UOP786439 UYK786438:UYL786439 VIG786438:VIH786439 VSC786438:VSD786439 WBY786438:WBZ786439 WLU786438:WLV786439 WVQ786438:WVR786439 JE851974:JF851975 TA851974:TB851975 ACW851974:ACX851975 AMS851974:AMT851975 AWO851974:AWP851975 BGK851974:BGL851975 BQG851974:BQH851975 CAC851974:CAD851975 CJY851974:CJZ851975 CTU851974:CTV851975 DDQ851974:DDR851975 DNM851974:DNN851975 DXI851974:DXJ851975 EHE851974:EHF851975 ERA851974:ERB851975 FAW851974:FAX851975 FKS851974:FKT851975 FUO851974:FUP851975 GEK851974:GEL851975 GOG851974:GOH851975 GYC851974:GYD851975 HHY851974:HHZ851975 HRU851974:HRV851975 IBQ851974:IBR851975 ILM851974:ILN851975 IVI851974:IVJ851975 JFE851974:JFF851975 JPA851974:JPB851975 JYW851974:JYX851975 KIS851974:KIT851975 KSO851974:KSP851975 LCK851974:LCL851975 LMG851974:LMH851975 LWC851974:LWD851975 MFY851974:MFZ851975 MPU851974:MPV851975 MZQ851974:MZR851975 NJM851974:NJN851975 NTI851974:NTJ851975 ODE851974:ODF851975 ONA851974:ONB851975 OWW851974:OWX851975 PGS851974:PGT851975 PQO851974:PQP851975 QAK851974:QAL851975 QKG851974:QKH851975 QUC851974:QUD851975 RDY851974:RDZ851975 RNU851974:RNV851975 RXQ851974:RXR851975 SHM851974:SHN851975 SRI851974:SRJ851975 TBE851974:TBF851975 TLA851974:TLB851975 TUW851974:TUX851975 UES851974:UET851975 UOO851974:UOP851975 UYK851974:UYL851975 VIG851974:VIH851975 VSC851974:VSD851975 WBY851974:WBZ851975 WLU851974:WLV851975 WVQ851974:WVR851975 JE917510:JF917511 TA917510:TB917511 ACW917510:ACX917511 AMS917510:AMT917511 AWO917510:AWP917511 BGK917510:BGL917511 BQG917510:BQH917511 CAC917510:CAD917511 CJY917510:CJZ917511 CTU917510:CTV917511 DDQ917510:DDR917511 DNM917510:DNN917511 DXI917510:DXJ917511 EHE917510:EHF917511 ERA917510:ERB917511 FAW917510:FAX917511 FKS917510:FKT917511 FUO917510:FUP917511 GEK917510:GEL917511 GOG917510:GOH917511 GYC917510:GYD917511 HHY917510:HHZ917511 HRU917510:HRV917511 IBQ917510:IBR917511 ILM917510:ILN917511 IVI917510:IVJ917511 JFE917510:JFF917511 JPA917510:JPB917511 JYW917510:JYX917511 KIS917510:KIT917511 KSO917510:KSP917511 LCK917510:LCL917511 LMG917510:LMH917511 LWC917510:LWD917511 MFY917510:MFZ917511 MPU917510:MPV917511 MZQ917510:MZR917511 NJM917510:NJN917511 NTI917510:NTJ917511 ODE917510:ODF917511 ONA917510:ONB917511 OWW917510:OWX917511 PGS917510:PGT917511 PQO917510:PQP917511 QAK917510:QAL917511 QKG917510:QKH917511 QUC917510:QUD917511 RDY917510:RDZ917511 RNU917510:RNV917511 RXQ917510:RXR917511 SHM917510:SHN917511 SRI917510:SRJ917511 TBE917510:TBF917511 TLA917510:TLB917511 TUW917510:TUX917511 UES917510:UET917511 UOO917510:UOP917511 UYK917510:UYL917511 VIG917510:VIH917511 VSC917510:VSD917511 WBY917510:WBZ917511 WLU917510:WLV917511 WVQ917510:WVR917511 JE983046:JF983047 TA983046:TB983047 ACW983046:ACX983047 AMS983046:AMT983047 AWO983046:AWP983047 BGK983046:BGL983047 BQG983046:BQH983047 CAC983046:CAD983047 CJY983046:CJZ983047 CTU983046:CTV983047 DDQ983046:DDR983047 DNM983046:DNN983047 DXI983046:DXJ983047 EHE983046:EHF983047 ERA983046:ERB983047 FAW983046:FAX983047 FKS983046:FKT983047 FUO983046:FUP983047 GEK983046:GEL983047 GOG983046:GOH983047 GYC983046:GYD983047 HHY983046:HHZ983047 HRU983046:HRV983047 IBQ983046:IBR983047 ILM983046:ILN983047 IVI983046:IVJ983047 JFE983046:JFF983047 JPA983046:JPB983047 JYW983046:JYX983047 KIS983046:KIT983047 KSO983046:KSP983047 LCK983046:LCL983047 LMG983046:LMH983047 LWC983046:LWD983047 MFY983046:MFZ983047 MPU983046:MPV983047 MZQ983046:MZR983047 NJM983046:NJN983047 NTI983046:NTJ983047 ODE983046:ODF983047 ONA983046:ONB983047 OWW983046:OWX983047 PGS983046:PGT983047 PQO983046:PQP983047 QAK983046:QAL983047 QKG983046:QKH983047 QUC983046:QUD983047 RDY983046:RDZ983047 RNU983046:RNV983047 RXQ983046:RXR983047 SHM983046:SHN983047 SRI983046:SRJ983047 TBE983046:TBF983047 TLA983046:TLB983047 TUW983046:TUX983047 UES983046:UET983047 UOO983046:UOP983047 UYK983046:UYL983047 VIG983046:VIH983047 VSC983046:VSD983047 WBY983046:WBZ983047 WLU983046:WLV983047 WVQ983046:WVR983047 JH65542:JI65543 TD65542:TE65543 ACZ65542:ADA65543 AMV65542:AMW65543 AWR65542:AWS65543 BGN65542:BGO65543 BQJ65542:BQK65543 CAF65542:CAG65543 CKB65542:CKC65543 CTX65542:CTY65543 DDT65542:DDU65543 DNP65542:DNQ65543 DXL65542:DXM65543 EHH65542:EHI65543 ERD65542:ERE65543 FAZ65542:FBA65543 FKV65542:FKW65543 FUR65542:FUS65543 GEN65542:GEO65543 GOJ65542:GOK65543 GYF65542:GYG65543 HIB65542:HIC65543 HRX65542:HRY65543 IBT65542:IBU65543 ILP65542:ILQ65543 IVL65542:IVM65543 JFH65542:JFI65543 JPD65542:JPE65543 JYZ65542:JZA65543 KIV65542:KIW65543 KSR65542:KSS65543 LCN65542:LCO65543 LMJ65542:LMK65543 LWF65542:LWG65543 MGB65542:MGC65543 MPX65542:MPY65543 MZT65542:MZU65543 NJP65542:NJQ65543 NTL65542:NTM65543 ODH65542:ODI65543 OND65542:ONE65543 OWZ65542:OXA65543 PGV65542:PGW65543 PQR65542:PQS65543 QAN65542:QAO65543 QKJ65542:QKK65543 QUF65542:QUG65543 REB65542:REC65543 RNX65542:RNY65543 RXT65542:RXU65543 SHP65542:SHQ65543 SRL65542:SRM65543 TBH65542:TBI65543 TLD65542:TLE65543 TUZ65542:TVA65543 UEV65542:UEW65543 UOR65542:UOS65543 UYN65542:UYO65543 VIJ65542:VIK65543 VSF65542:VSG65543 WCB65542:WCC65543 WLX65542:WLY65543 WVT65542:WVU65543 JH131078:JI131079 TD131078:TE131079 ACZ131078:ADA131079 AMV131078:AMW131079 AWR131078:AWS131079 BGN131078:BGO131079 BQJ131078:BQK131079 CAF131078:CAG131079 CKB131078:CKC131079 CTX131078:CTY131079 DDT131078:DDU131079 DNP131078:DNQ131079 DXL131078:DXM131079 EHH131078:EHI131079 ERD131078:ERE131079 FAZ131078:FBA131079 FKV131078:FKW131079 FUR131078:FUS131079 GEN131078:GEO131079 GOJ131078:GOK131079 GYF131078:GYG131079 HIB131078:HIC131079 HRX131078:HRY131079 IBT131078:IBU131079 ILP131078:ILQ131079 IVL131078:IVM131079 JFH131078:JFI131079 JPD131078:JPE131079 JYZ131078:JZA131079 KIV131078:KIW131079 KSR131078:KSS131079 LCN131078:LCO131079 LMJ131078:LMK131079 LWF131078:LWG131079 MGB131078:MGC131079 MPX131078:MPY131079 MZT131078:MZU131079 NJP131078:NJQ131079 NTL131078:NTM131079 ODH131078:ODI131079 OND131078:ONE131079 OWZ131078:OXA131079 PGV131078:PGW131079 PQR131078:PQS131079 QAN131078:QAO131079 QKJ131078:QKK131079 QUF131078:QUG131079 REB131078:REC131079 RNX131078:RNY131079 RXT131078:RXU131079 SHP131078:SHQ131079 SRL131078:SRM131079 TBH131078:TBI131079 TLD131078:TLE131079 TUZ131078:TVA131079 UEV131078:UEW131079 UOR131078:UOS131079 UYN131078:UYO131079 VIJ131078:VIK131079 VSF131078:VSG131079 WCB131078:WCC131079 WLX131078:WLY131079 WVT131078:WVU131079 JH196614:JI196615 TD196614:TE196615 ACZ196614:ADA196615 AMV196614:AMW196615 AWR196614:AWS196615 BGN196614:BGO196615 BQJ196614:BQK196615 CAF196614:CAG196615 CKB196614:CKC196615 CTX196614:CTY196615 DDT196614:DDU196615 DNP196614:DNQ196615 DXL196614:DXM196615 EHH196614:EHI196615 ERD196614:ERE196615 FAZ196614:FBA196615 FKV196614:FKW196615 FUR196614:FUS196615 GEN196614:GEO196615 GOJ196614:GOK196615 GYF196614:GYG196615 HIB196614:HIC196615 HRX196614:HRY196615 IBT196614:IBU196615 ILP196614:ILQ196615 IVL196614:IVM196615 JFH196614:JFI196615 JPD196614:JPE196615 JYZ196614:JZA196615 KIV196614:KIW196615 KSR196614:KSS196615 LCN196614:LCO196615 LMJ196614:LMK196615 LWF196614:LWG196615 MGB196614:MGC196615 MPX196614:MPY196615 MZT196614:MZU196615 NJP196614:NJQ196615 NTL196614:NTM196615 ODH196614:ODI196615 OND196614:ONE196615 OWZ196614:OXA196615 PGV196614:PGW196615 PQR196614:PQS196615 QAN196614:QAO196615 QKJ196614:QKK196615 QUF196614:QUG196615 REB196614:REC196615 RNX196614:RNY196615 RXT196614:RXU196615 SHP196614:SHQ196615 SRL196614:SRM196615 TBH196614:TBI196615 TLD196614:TLE196615 TUZ196614:TVA196615 UEV196614:UEW196615 UOR196614:UOS196615 UYN196614:UYO196615 VIJ196614:VIK196615 VSF196614:VSG196615 WCB196614:WCC196615 WLX196614:WLY196615 WVT196614:WVU196615 JH262150:JI262151 TD262150:TE262151 ACZ262150:ADA262151 AMV262150:AMW262151 AWR262150:AWS262151 BGN262150:BGO262151 BQJ262150:BQK262151 CAF262150:CAG262151 CKB262150:CKC262151 CTX262150:CTY262151 DDT262150:DDU262151 DNP262150:DNQ262151 DXL262150:DXM262151 EHH262150:EHI262151 ERD262150:ERE262151 FAZ262150:FBA262151 FKV262150:FKW262151 FUR262150:FUS262151 GEN262150:GEO262151 GOJ262150:GOK262151 GYF262150:GYG262151 HIB262150:HIC262151 HRX262150:HRY262151 IBT262150:IBU262151 ILP262150:ILQ262151 IVL262150:IVM262151 JFH262150:JFI262151 JPD262150:JPE262151 JYZ262150:JZA262151 KIV262150:KIW262151 KSR262150:KSS262151 LCN262150:LCO262151 LMJ262150:LMK262151 LWF262150:LWG262151 MGB262150:MGC262151 MPX262150:MPY262151 MZT262150:MZU262151 NJP262150:NJQ262151 NTL262150:NTM262151 ODH262150:ODI262151 OND262150:ONE262151 OWZ262150:OXA262151 PGV262150:PGW262151 PQR262150:PQS262151 QAN262150:QAO262151 QKJ262150:QKK262151 QUF262150:QUG262151 REB262150:REC262151 RNX262150:RNY262151 RXT262150:RXU262151 SHP262150:SHQ262151 SRL262150:SRM262151 TBH262150:TBI262151 TLD262150:TLE262151 TUZ262150:TVA262151 UEV262150:UEW262151 UOR262150:UOS262151 UYN262150:UYO262151 VIJ262150:VIK262151 VSF262150:VSG262151 WCB262150:WCC262151 WLX262150:WLY262151 WVT262150:WVU262151 JH327686:JI327687 TD327686:TE327687 ACZ327686:ADA327687 AMV327686:AMW327687 AWR327686:AWS327687 BGN327686:BGO327687 BQJ327686:BQK327687 CAF327686:CAG327687 CKB327686:CKC327687 CTX327686:CTY327687 DDT327686:DDU327687 DNP327686:DNQ327687 DXL327686:DXM327687 EHH327686:EHI327687 ERD327686:ERE327687 FAZ327686:FBA327687 FKV327686:FKW327687 FUR327686:FUS327687 GEN327686:GEO327687 GOJ327686:GOK327687 GYF327686:GYG327687 HIB327686:HIC327687 HRX327686:HRY327687 IBT327686:IBU327687 ILP327686:ILQ327687 IVL327686:IVM327687 JFH327686:JFI327687 JPD327686:JPE327687 JYZ327686:JZA327687 KIV327686:KIW327687 KSR327686:KSS327687 LCN327686:LCO327687 LMJ327686:LMK327687 LWF327686:LWG327687 MGB327686:MGC327687 MPX327686:MPY327687 MZT327686:MZU327687 NJP327686:NJQ327687 NTL327686:NTM327687 ODH327686:ODI327687 OND327686:ONE327687 OWZ327686:OXA327687 PGV327686:PGW327687 PQR327686:PQS327687 QAN327686:QAO327687 QKJ327686:QKK327687 QUF327686:QUG327687 REB327686:REC327687 RNX327686:RNY327687 RXT327686:RXU327687 SHP327686:SHQ327687 SRL327686:SRM327687 TBH327686:TBI327687 TLD327686:TLE327687 TUZ327686:TVA327687 UEV327686:UEW327687 UOR327686:UOS327687 UYN327686:UYO327687 VIJ327686:VIK327687 VSF327686:VSG327687 WCB327686:WCC327687 WLX327686:WLY327687 WVT327686:WVU327687 JH393222:JI393223 TD393222:TE393223 ACZ393222:ADA393223 AMV393222:AMW393223 AWR393222:AWS393223 BGN393222:BGO393223 BQJ393222:BQK393223 CAF393222:CAG393223 CKB393222:CKC393223 CTX393222:CTY393223 DDT393222:DDU393223 DNP393222:DNQ393223 DXL393222:DXM393223 EHH393222:EHI393223 ERD393222:ERE393223 FAZ393222:FBA393223 FKV393222:FKW393223 FUR393222:FUS393223 GEN393222:GEO393223 GOJ393222:GOK393223 GYF393222:GYG393223 HIB393222:HIC393223 HRX393222:HRY393223 IBT393222:IBU393223 ILP393222:ILQ393223 IVL393222:IVM393223 JFH393222:JFI393223 JPD393222:JPE393223 JYZ393222:JZA393223 KIV393222:KIW393223 KSR393222:KSS393223 LCN393222:LCO393223 LMJ393222:LMK393223 LWF393222:LWG393223 MGB393222:MGC393223 MPX393222:MPY393223 MZT393222:MZU393223 NJP393222:NJQ393223 NTL393222:NTM393223 ODH393222:ODI393223 OND393222:ONE393223 OWZ393222:OXA393223 PGV393222:PGW393223 PQR393222:PQS393223 QAN393222:QAO393223 QKJ393222:QKK393223 QUF393222:QUG393223 REB393222:REC393223 RNX393222:RNY393223 RXT393222:RXU393223 SHP393222:SHQ393223 SRL393222:SRM393223 TBH393222:TBI393223 TLD393222:TLE393223 TUZ393222:TVA393223 UEV393222:UEW393223 UOR393222:UOS393223 UYN393222:UYO393223 VIJ393222:VIK393223 VSF393222:VSG393223 WCB393222:WCC393223 WLX393222:WLY393223 WVT393222:WVU393223 JH458758:JI458759 TD458758:TE458759 ACZ458758:ADA458759 AMV458758:AMW458759 AWR458758:AWS458759 BGN458758:BGO458759 BQJ458758:BQK458759 CAF458758:CAG458759 CKB458758:CKC458759 CTX458758:CTY458759 DDT458758:DDU458759 DNP458758:DNQ458759 DXL458758:DXM458759 EHH458758:EHI458759 ERD458758:ERE458759 FAZ458758:FBA458759 FKV458758:FKW458759 FUR458758:FUS458759 GEN458758:GEO458759 GOJ458758:GOK458759 GYF458758:GYG458759 HIB458758:HIC458759 HRX458758:HRY458759 IBT458758:IBU458759 ILP458758:ILQ458759 IVL458758:IVM458759 JFH458758:JFI458759 JPD458758:JPE458759 JYZ458758:JZA458759 KIV458758:KIW458759 KSR458758:KSS458759 LCN458758:LCO458759 LMJ458758:LMK458759 LWF458758:LWG458759 MGB458758:MGC458759 MPX458758:MPY458759 MZT458758:MZU458759 NJP458758:NJQ458759 NTL458758:NTM458759 ODH458758:ODI458759 OND458758:ONE458759 OWZ458758:OXA458759 PGV458758:PGW458759 PQR458758:PQS458759 QAN458758:QAO458759 QKJ458758:QKK458759 QUF458758:QUG458759 REB458758:REC458759 RNX458758:RNY458759 RXT458758:RXU458759 SHP458758:SHQ458759 SRL458758:SRM458759 TBH458758:TBI458759 TLD458758:TLE458759 TUZ458758:TVA458759 UEV458758:UEW458759 UOR458758:UOS458759 UYN458758:UYO458759 VIJ458758:VIK458759 VSF458758:VSG458759 WCB458758:WCC458759 WLX458758:WLY458759 WVT458758:WVU458759 JH524294:JI524295 TD524294:TE524295 ACZ524294:ADA524295 AMV524294:AMW524295 AWR524294:AWS524295 BGN524294:BGO524295 BQJ524294:BQK524295 CAF524294:CAG524295 CKB524294:CKC524295 CTX524294:CTY524295 DDT524294:DDU524295 DNP524294:DNQ524295 DXL524294:DXM524295 EHH524294:EHI524295 ERD524294:ERE524295 FAZ524294:FBA524295 FKV524294:FKW524295 FUR524294:FUS524295 GEN524294:GEO524295 GOJ524294:GOK524295 GYF524294:GYG524295 HIB524294:HIC524295 HRX524294:HRY524295 IBT524294:IBU524295 ILP524294:ILQ524295 IVL524294:IVM524295 JFH524294:JFI524295 JPD524294:JPE524295 JYZ524294:JZA524295 KIV524294:KIW524295 KSR524294:KSS524295 LCN524294:LCO524295 LMJ524294:LMK524295 LWF524294:LWG524295 MGB524294:MGC524295 MPX524294:MPY524295 MZT524294:MZU524295 NJP524294:NJQ524295 NTL524294:NTM524295 ODH524294:ODI524295 OND524294:ONE524295 OWZ524294:OXA524295 PGV524294:PGW524295 PQR524294:PQS524295 QAN524294:QAO524295 QKJ524294:QKK524295 QUF524294:QUG524295 REB524294:REC524295 RNX524294:RNY524295 RXT524294:RXU524295 SHP524294:SHQ524295 SRL524294:SRM524295 TBH524294:TBI524295 TLD524294:TLE524295 TUZ524294:TVA524295 UEV524294:UEW524295 UOR524294:UOS524295 UYN524294:UYO524295 VIJ524294:VIK524295 VSF524294:VSG524295 WCB524294:WCC524295 WLX524294:WLY524295 WVT524294:WVU524295 JH589830:JI589831 TD589830:TE589831 ACZ589830:ADA589831 AMV589830:AMW589831 AWR589830:AWS589831 BGN589830:BGO589831 BQJ589830:BQK589831 CAF589830:CAG589831 CKB589830:CKC589831 CTX589830:CTY589831 DDT589830:DDU589831 DNP589830:DNQ589831 DXL589830:DXM589831 EHH589830:EHI589831 ERD589830:ERE589831 FAZ589830:FBA589831 FKV589830:FKW589831 FUR589830:FUS589831 GEN589830:GEO589831 GOJ589830:GOK589831 GYF589830:GYG589831 HIB589830:HIC589831 HRX589830:HRY589831 IBT589830:IBU589831 ILP589830:ILQ589831 IVL589830:IVM589831 JFH589830:JFI589831 JPD589830:JPE589831 JYZ589830:JZA589831 KIV589830:KIW589831 KSR589830:KSS589831 LCN589830:LCO589831 LMJ589830:LMK589831 LWF589830:LWG589831 MGB589830:MGC589831 MPX589830:MPY589831 MZT589830:MZU589831 NJP589830:NJQ589831 NTL589830:NTM589831 ODH589830:ODI589831 OND589830:ONE589831 OWZ589830:OXA589831 PGV589830:PGW589831 PQR589830:PQS589831 QAN589830:QAO589831 QKJ589830:QKK589831 QUF589830:QUG589831 REB589830:REC589831 RNX589830:RNY589831 RXT589830:RXU589831 SHP589830:SHQ589831 SRL589830:SRM589831 TBH589830:TBI589831 TLD589830:TLE589831 TUZ589830:TVA589831 UEV589830:UEW589831 UOR589830:UOS589831 UYN589830:UYO589831 VIJ589830:VIK589831 VSF589830:VSG589831 WCB589830:WCC589831 WLX589830:WLY589831 WVT589830:WVU589831 JH655366:JI655367 TD655366:TE655367 ACZ655366:ADA655367 AMV655366:AMW655367 AWR655366:AWS655367 BGN655366:BGO655367 BQJ655366:BQK655367 CAF655366:CAG655367 CKB655366:CKC655367 CTX655366:CTY655367 DDT655366:DDU655367 DNP655366:DNQ655367 DXL655366:DXM655367 EHH655366:EHI655367 ERD655366:ERE655367 FAZ655366:FBA655367 FKV655366:FKW655367 FUR655366:FUS655367 GEN655366:GEO655367 GOJ655366:GOK655367 GYF655366:GYG655367 HIB655366:HIC655367 HRX655366:HRY655367 IBT655366:IBU655367 ILP655366:ILQ655367 IVL655366:IVM655367 JFH655366:JFI655367 JPD655366:JPE655367 JYZ655366:JZA655367 KIV655366:KIW655367 KSR655366:KSS655367 LCN655366:LCO655367 LMJ655366:LMK655367 LWF655366:LWG655367 MGB655366:MGC655367 MPX655366:MPY655367 MZT655366:MZU655367 NJP655366:NJQ655367 NTL655366:NTM655367 ODH655366:ODI655367 OND655366:ONE655367 OWZ655366:OXA655367 PGV655366:PGW655367 PQR655366:PQS655367 QAN655366:QAO655367 QKJ655366:QKK655367 QUF655366:QUG655367 REB655366:REC655367 RNX655366:RNY655367 RXT655366:RXU655367 SHP655366:SHQ655367 SRL655366:SRM655367 TBH655366:TBI655367 TLD655366:TLE655367 TUZ655366:TVA655367 UEV655366:UEW655367 UOR655366:UOS655367 UYN655366:UYO655367 VIJ655366:VIK655367 VSF655366:VSG655367 WCB655366:WCC655367 WLX655366:WLY655367 WVT655366:WVU655367 JH720902:JI720903 TD720902:TE720903 ACZ720902:ADA720903 AMV720902:AMW720903 AWR720902:AWS720903 BGN720902:BGO720903 BQJ720902:BQK720903 CAF720902:CAG720903 CKB720902:CKC720903 CTX720902:CTY720903 DDT720902:DDU720903 DNP720902:DNQ720903 DXL720902:DXM720903 EHH720902:EHI720903 ERD720902:ERE720903 FAZ720902:FBA720903 FKV720902:FKW720903 FUR720902:FUS720903 GEN720902:GEO720903 GOJ720902:GOK720903 GYF720902:GYG720903 HIB720902:HIC720903 HRX720902:HRY720903 IBT720902:IBU720903 ILP720902:ILQ720903 IVL720902:IVM720903 JFH720902:JFI720903 JPD720902:JPE720903 JYZ720902:JZA720903 KIV720902:KIW720903 KSR720902:KSS720903 LCN720902:LCO720903 LMJ720902:LMK720903 LWF720902:LWG720903 MGB720902:MGC720903 MPX720902:MPY720903 MZT720902:MZU720903 NJP720902:NJQ720903 NTL720902:NTM720903 ODH720902:ODI720903 OND720902:ONE720903 OWZ720902:OXA720903 PGV720902:PGW720903 PQR720902:PQS720903 QAN720902:QAO720903 QKJ720902:QKK720903 QUF720902:QUG720903 REB720902:REC720903 RNX720902:RNY720903 RXT720902:RXU720903 SHP720902:SHQ720903 SRL720902:SRM720903 TBH720902:TBI720903 TLD720902:TLE720903 TUZ720902:TVA720903 UEV720902:UEW720903 UOR720902:UOS720903 UYN720902:UYO720903 VIJ720902:VIK720903 VSF720902:VSG720903 WCB720902:WCC720903 WLX720902:WLY720903 WVT720902:WVU720903 JH786438:JI786439 TD786438:TE786439 ACZ786438:ADA786439 AMV786438:AMW786439 AWR786438:AWS786439 BGN786438:BGO786439 BQJ786438:BQK786439 CAF786438:CAG786439 CKB786438:CKC786439 CTX786438:CTY786439 DDT786438:DDU786439 DNP786438:DNQ786439 DXL786438:DXM786439 EHH786438:EHI786439 ERD786438:ERE786439 FAZ786438:FBA786439 FKV786438:FKW786439 FUR786438:FUS786439 GEN786438:GEO786439 GOJ786438:GOK786439 GYF786438:GYG786439 HIB786438:HIC786439 HRX786438:HRY786439 IBT786438:IBU786439 ILP786438:ILQ786439 IVL786438:IVM786439 JFH786438:JFI786439 JPD786438:JPE786439 JYZ786438:JZA786439 KIV786438:KIW786439 KSR786438:KSS786439 LCN786438:LCO786439 LMJ786438:LMK786439 LWF786438:LWG786439 MGB786438:MGC786439 MPX786438:MPY786439 MZT786438:MZU786439 NJP786438:NJQ786439 NTL786438:NTM786439 ODH786438:ODI786439 OND786438:ONE786439 OWZ786438:OXA786439 PGV786438:PGW786439 PQR786438:PQS786439 QAN786438:QAO786439 QKJ786438:QKK786439 QUF786438:QUG786439 REB786438:REC786439 RNX786438:RNY786439 RXT786438:RXU786439 SHP786438:SHQ786439 SRL786438:SRM786439 TBH786438:TBI786439 TLD786438:TLE786439 TUZ786438:TVA786439 UEV786438:UEW786439 UOR786438:UOS786439 UYN786438:UYO786439 VIJ786438:VIK786439 VSF786438:VSG786439 WCB786438:WCC786439 WLX786438:WLY786439 WVT786438:WVU786439 JH851974:JI851975 TD851974:TE851975 ACZ851974:ADA851975 AMV851974:AMW851975 AWR851974:AWS851975 BGN851974:BGO851975 BQJ851974:BQK851975 CAF851974:CAG851975 CKB851974:CKC851975 CTX851974:CTY851975 DDT851974:DDU851975 DNP851974:DNQ851975 DXL851974:DXM851975 EHH851974:EHI851975 ERD851974:ERE851975 FAZ851974:FBA851975 FKV851974:FKW851975 FUR851974:FUS851975 GEN851974:GEO851975 GOJ851974:GOK851975 GYF851974:GYG851975 HIB851974:HIC851975 HRX851974:HRY851975 IBT851974:IBU851975 ILP851974:ILQ851975 IVL851974:IVM851975 JFH851974:JFI851975 JPD851974:JPE851975 JYZ851974:JZA851975 KIV851974:KIW851975 KSR851974:KSS851975 LCN851974:LCO851975 LMJ851974:LMK851975 LWF851974:LWG851975 MGB851974:MGC851975 MPX851974:MPY851975 MZT851974:MZU851975 NJP851974:NJQ851975 NTL851974:NTM851975 ODH851974:ODI851975 OND851974:ONE851975 OWZ851974:OXA851975 PGV851974:PGW851975 PQR851974:PQS851975 QAN851974:QAO851975 QKJ851974:QKK851975 QUF851974:QUG851975 REB851974:REC851975 RNX851974:RNY851975 RXT851974:RXU851975 SHP851974:SHQ851975 SRL851974:SRM851975 TBH851974:TBI851975 TLD851974:TLE851975 TUZ851974:TVA851975 UEV851974:UEW851975 UOR851974:UOS851975 UYN851974:UYO851975 VIJ851974:VIK851975 VSF851974:VSG851975 WCB851974:WCC851975 WLX851974:WLY851975 WVT851974:WVU851975 JH917510:JI917511 TD917510:TE917511 ACZ917510:ADA917511 AMV917510:AMW917511 AWR917510:AWS917511 BGN917510:BGO917511 BQJ917510:BQK917511 CAF917510:CAG917511 CKB917510:CKC917511 CTX917510:CTY917511 DDT917510:DDU917511 DNP917510:DNQ917511 DXL917510:DXM917511 EHH917510:EHI917511 ERD917510:ERE917511 FAZ917510:FBA917511 FKV917510:FKW917511 FUR917510:FUS917511 GEN917510:GEO917511 GOJ917510:GOK917511 GYF917510:GYG917511 HIB917510:HIC917511 HRX917510:HRY917511 IBT917510:IBU917511 ILP917510:ILQ917511 IVL917510:IVM917511 JFH917510:JFI917511 JPD917510:JPE917511 JYZ917510:JZA917511 KIV917510:KIW917511 KSR917510:KSS917511 LCN917510:LCO917511 LMJ917510:LMK917511 LWF917510:LWG917511 MGB917510:MGC917511 MPX917510:MPY917511 MZT917510:MZU917511 NJP917510:NJQ917511 NTL917510:NTM917511 ODH917510:ODI917511 OND917510:ONE917511 OWZ917510:OXA917511 PGV917510:PGW917511 PQR917510:PQS917511 QAN917510:QAO917511 QKJ917510:QKK917511 QUF917510:QUG917511 REB917510:REC917511 RNX917510:RNY917511 RXT917510:RXU917511 SHP917510:SHQ917511 SRL917510:SRM917511 TBH917510:TBI917511 TLD917510:TLE917511 TUZ917510:TVA917511 UEV917510:UEW917511 UOR917510:UOS917511 UYN917510:UYO917511 VIJ917510:VIK917511 VSF917510:VSG917511 WCB917510:WCC917511 WLX917510:WLY917511 WVT917510:WVU917511 JH983046:JI983047 TD983046:TE983047 ACZ983046:ADA983047 AMV983046:AMW983047 AWR983046:AWS983047 BGN983046:BGO983047 BQJ983046:BQK983047 CAF983046:CAG983047 CKB983046:CKC983047 CTX983046:CTY983047 DDT983046:DDU983047 DNP983046:DNQ983047 DXL983046:DXM983047 EHH983046:EHI983047 ERD983046:ERE983047 FAZ983046:FBA983047 FKV983046:FKW983047 FUR983046:FUS983047 GEN983046:GEO983047 GOJ983046:GOK983047 GYF983046:GYG983047 HIB983046:HIC983047 HRX983046:HRY983047 IBT983046:IBU983047 ILP983046:ILQ983047 IVL983046:IVM983047 JFH983046:JFI983047 JPD983046:JPE983047 JYZ983046:JZA983047 KIV983046:KIW983047 KSR983046:KSS983047 LCN983046:LCO983047 LMJ983046:LMK983047 LWF983046:LWG983047 MGB983046:MGC983047 MPX983046:MPY983047 MZT983046:MZU983047 NJP983046:NJQ983047 NTL983046:NTM983047 ODH983046:ODI983047 OND983046:ONE983047 OWZ983046:OXA983047 PGV983046:PGW983047 PQR983046:PQS983047 QAN983046:QAO983047 QKJ983046:QKK983047 QUF983046:QUG983047 REB983046:REC983047 RNX983046:RNY983047 RXT983046:RXU983047 SHP983046:SHQ983047 SRL983046:SRM983047 TBH983046:TBI983047 TLD983046:TLE983047 TUZ983046:TVA983047 UEV983046:UEW983047 UOR983046:UOS983047 UYN983046:UYO983047 VIJ983046:VIK983047 VSF983046:VSG983047 G65506:H65507 G131042:H131043 G196578:H196579 G262114:H262115 G327650:H327651 G393186:H393187 G458722:H458723 G524258:H524259 G589794:H589795 G655330:H655331 G720866:H720867 G786402:H786403 G851938:H851939 G917474:H917475 G983010:H983011 M65512:N65513 M131048:N131049 M196584:N196585 M262120:N262121 M327656:N327657 M393192:N393193 M458728:N458729 M524264:N524265 M589800:N589801 M655336:N655337 M720872:N720873 M786408:N786409 M851944:N851945 M917480:N917481 M983016:N983017 J65506:K65507 J131042:K131043 J196578:K196579 J262114:K262115 J327650:K327651 J393186:K393187 J458722:K458723 J524258:K524259 J589794:K589795 J655330:K655331 J720866:K720867 J786402:K786403 J851938:K851939 J917474:K917475 J983010:K983011 M65506:N65507 M131042:N131043 M196578:N196579 M262114:N262115 M327650:N327651 M393186:N393187 M458722:N458723 M524258:N524259 M589794:N589795 M655330:N655331 M720866:N720867 M786402:N786403 M851938:N851939 M917474:N917475 M983010:N983011 G65512:H65513 G131048:H131049 G196584:H196585 G262120:H262121 G327656:H327657 G393192:H393193 G458728:H458729 G524264:H524265 G589800:H589801 G655336:H655337 G720872:H720873 G786408:H786409 G851944:H851945 G917480:H917481 G983016:H983017 J65512:K65513 J131048:K131049 J196584:K196585 J262120:K262121 J327656:K327657 J393192:K393193 J458728:K458729 J524264:K524265 J589800:K589801 J655336:K655337 J720872:K720873 J786408:K786409 J851944:K851945 J917480:K917481 J983016:K983017 P196584:Q196585 P262120:Q262121 P327656:Q327657 P393192:Q393193 P458728:Q458729 P524264:Q524265 P589800:Q589801 P655336:Q655337 P720872:Q720873 P786408:Q786409 P851944:Q851945 P917480:Q917481 P983016:Q983017 P65506:Q65507 P131042:Q131043 P196578:Q196579 P262114:Q262115 P327650:Q327651 P393186:Q393187 P458722:Q458723 P524258:Q524259 P589794:Q589795 P655330:Q655331 P720866:Q720867 P786402:Q786403 P851938:Q851939 P917474:Q917475 P983010:Q983011 P65512:Q65513 V131048:W131049 V196584:W196585 V262120:W262121 V327656:W327657 V393192:W393193 V458728:W458729 V524264:W524265 V589800:W589801 V655336:W655337 V720872:W720873 V786408:W786409 V851944:W851945 V917480:W917481 V983016:W983017 V65506:W65507 V131042:W131043 V196578:W196579 V262114:W262115 V327650:W327651 V393186:W393187 V458722:W458723 V524258:W524259 V589794:W589795 V655330:W655331 V720866:W720867 V786402:W786403 V851938:W851939 V917474:W917475 V983010:W983011 V65512:W65513 P131048:Q131049 S196584:T196585 S262120:T262121 S327656:T327657 S393192:T393193 S458728:T458729 S524264:T524265 S589800:T589801 S655336:T655337 S720872:T720873 S786408:T786409 S851944:T851945 S917480:T917481 S983016:T983017 S65506:T65507 S131042:T131043 S196578:T196579 S262114:T262115 S327650:T327651 S393186:T393187 S458722:T458723 S524258:T524259 S589794:T589795 S655330:T655331 S720866:T720867 S786402:T786403 S851938:T851939 S917474:T917475 S983010:T983011 S65512:T65513 S131048:T131049" xr:uid="{00000000-0002-0000-1300-000002000000}"/>
  </dataValidations>
  <printOptions horizontalCentered="1"/>
  <pageMargins left="0.19685039370078741" right="0.19685039370078741" top="0.59055118110236227" bottom="0.35433070866141736" header="0.31496062992125984" footer="0.19685039370078741"/>
  <pageSetup scale="74" orientation="landscape" r:id="rId1"/>
  <headerFooter>
    <oddFooter>&amp;R&amp;"Carlito,Negrita Cursiva"Académica Diurna&amp;"Carlito,Cursiva",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9" id="{DE0EFEDD-525E-4742-A2FF-473773713366}">
            <xm:f>LEN(TRIM('Cuadro 14'!U13))&gt;0</xm:f>
            <x14:dxf>
              <border>
                <left style="dashDotDot">
                  <color rgb="FFFF0000"/>
                </left>
                <right style="dashDotDot">
                  <color rgb="FFFF0000"/>
                </right>
                <top style="dashDotDot">
                  <color rgb="FFFF0000"/>
                </top>
                <bottom style="dashDotDot">
                  <color rgb="FFFF0000"/>
                </bottom>
                <vertical/>
                <horizontal/>
              </border>
            </x14:dxf>
          </x14:cfRule>
          <xm:sqref>U14:W14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Z35"/>
  <sheetViews>
    <sheetView showGridLines="0" zoomScale="95" zoomScaleNormal="95" zoomScaleSheetLayoutView="100" workbookViewId="0"/>
  </sheetViews>
  <sheetFormatPr defaultColWidth="48.28515625" defaultRowHeight="15"/>
  <cols>
    <col min="1" max="1" width="6.28515625" style="27" customWidth="1"/>
    <col min="2" max="2" width="101.42578125" style="7" customWidth="1"/>
    <col min="3" max="4" width="5.7109375" style="7" customWidth="1"/>
    <col min="5" max="7" width="10.5703125" style="7" customWidth="1"/>
    <col min="8" max="11" width="10.7109375" style="73" customWidth="1"/>
    <col min="12" max="240" width="48.28515625" style="7"/>
    <col min="241" max="241" width="25.28515625" style="7" customWidth="1"/>
    <col min="242" max="242" width="88.28515625" style="7" customWidth="1"/>
    <col min="243" max="245" width="12.28515625" style="7" customWidth="1"/>
    <col min="246" max="496" width="48.28515625" style="7"/>
    <col min="497" max="497" width="25.28515625" style="7" customWidth="1"/>
    <col min="498" max="498" width="88.28515625" style="7" customWidth="1"/>
    <col min="499" max="501" width="12.28515625" style="7" customWidth="1"/>
    <col min="502" max="752" width="48.28515625" style="7"/>
    <col min="753" max="753" width="25.28515625" style="7" customWidth="1"/>
    <col min="754" max="754" width="88.28515625" style="7" customWidth="1"/>
    <col min="755" max="757" width="12.28515625" style="7" customWidth="1"/>
    <col min="758" max="1008" width="48.28515625" style="7"/>
    <col min="1009" max="1009" width="25.28515625" style="7" customWidth="1"/>
    <col min="1010" max="1010" width="88.28515625" style="7" customWidth="1"/>
    <col min="1011" max="1013" width="12.28515625" style="7" customWidth="1"/>
    <col min="1014" max="1264" width="48.28515625" style="7"/>
    <col min="1265" max="1265" width="25.28515625" style="7" customWidth="1"/>
    <col min="1266" max="1266" width="88.28515625" style="7" customWidth="1"/>
    <col min="1267" max="1269" width="12.28515625" style="7" customWidth="1"/>
    <col min="1270" max="1520" width="48.28515625" style="7"/>
    <col min="1521" max="1521" width="25.28515625" style="7" customWidth="1"/>
    <col min="1522" max="1522" width="88.28515625" style="7" customWidth="1"/>
    <col min="1523" max="1525" width="12.28515625" style="7" customWidth="1"/>
    <col min="1526" max="1776" width="48.28515625" style="7"/>
    <col min="1777" max="1777" width="25.28515625" style="7" customWidth="1"/>
    <col min="1778" max="1778" width="88.28515625" style="7" customWidth="1"/>
    <col min="1779" max="1781" width="12.28515625" style="7" customWidth="1"/>
    <col min="1782" max="2032" width="48.28515625" style="7"/>
    <col min="2033" max="2033" width="25.28515625" style="7" customWidth="1"/>
    <col min="2034" max="2034" width="88.28515625" style="7" customWidth="1"/>
    <col min="2035" max="2037" width="12.28515625" style="7" customWidth="1"/>
    <col min="2038" max="2288" width="48.28515625" style="7"/>
    <col min="2289" max="2289" width="25.28515625" style="7" customWidth="1"/>
    <col min="2290" max="2290" width="88.28515625" style="7" customWidth="1"/>
    <col min="2291" max="2293" width="12.28515625" style="7" customWidth="1"/>
    <col min="2294" max="2544" width="48.28515625" style="7"/>
    <col min="2545" max="2545" width="25.28515625" style="7" customWidth="1"/>
    <col min="2546" max="2546" width="88.28515625" style="7" customWidth="1"/>
    <col min="2547" max="2549" width="12.28515625" style="7" customWidth="1"/>
    <col min="2550" max="2800" width="48.28515625" style="7"/>
    <col min="2801" max="2801" width="25.28515625" style="7" customWidth="1"/>
    <col min="2802" max="2802" width="88.28515625" style="7" customWidth="1"/>
    <col min="2803" max="2805" width="12.28515625" style="7" customWidth="1"/>
    <col min="2806" max="3056" width="48.28515625" style="7"/>
    <col min="3057" max="3057" width="25.28515625" style="7" customWidth="1"/>
    <col min="3058" max="3058" width="88.28515625" style="7" customWidth="1"/>
    <col min="3059" max="3061" width="12.28515625" style="7" customWidth="1"/>
    <col min="3062" max="3312" width="48.28515625" style="7"/>
    <col min="3313" max="3313" width="25.28515625" style="7" customWidth="1"/>
    <col min="3314" max="3314" width="88.28515625" style="7" customWidth="1"/>
    <col min="3315" max="3317" width="12.28515625" style="7" customWidth="1"/>
    <col min="3318" max="3568" width="48.28515625" style="7"/>
    <col min="3569" max="3569" width="25.28515625" style="7" customWidth="1"/>
    <col min="3570" max="3570" width="88.28515625" style="7" customWidth="1"/>
    <col min="3571" max="3573" width="12.28515625" style="7" customWidth="1"/>
    <col min="3574" max="3824" width="48.28515625" style="7"/>
    <col min="3825" max="3825" width="25.28515625" style="7" customWidth="1"/>
    <col min="3826" max="3826" width="88.28515625" style="7" customWidth="1"/>
    <col min="3827" max="3829" width="12.28515625" style="7" customWidth="1"/>
    <col min="3830" max="4080" width="48.28515625" style="7"/>
    <col min="4081" max="4081" width="25.28515625" style="7" customWidth="1"/>
    <col min="4082" max="4082" width="88.28515625" style="7" customWidth="1"/>
    <col min="4083" max="4085" width="12.28515625" style="7" customWidth="1"/>
    <col min="4086" max="4336" width="48.28515625" style="7"/>
    <col min="4337" max="4337" width="25.28515625" style="7" customWidth="1"/>
    <col min="4338" max="4338" width="88.28515625" style="7" customWidth="1"/>
    <col min="4339" max="4341" width="12.28515625" style="7" customWidth="1"/>
    <col min="4342" max="4592" width="48.28515625" style="7"/>
    <col min="4593" max="4593" width="25.28515625" style="7" customWidth="1"/>
    <col min="4594" max="4594" width="88.28515625" style="7" customWidth="1"/>
    <col min="4595" max="4597" width="12.28515625" style="7" customWidth="1"/>
    <col min="4598" max="4848" width="48.28515625" style="7"/>
    <col min="4849" max="4849" width="25.28515625" style="7" customWidth="1"/>
    <col min="4850" max="4850" width="88.28515625" style="7" customWidth="1"/>
    <col min="4851" max="4853" width="12.28515625" style="7" customWidth="1"/>
    <col min="4854" max="5104" width="48.28515625" style="7"/>
    <col min="5105" max="5105" width="25.28515625" style="7" customWidth="1"/>
    <col min="5106" max="5106" width="88.28515625" style="7" customWidth="1"/>
    <col min="5107" max="5109" width="12.28515625" style="7" customWidth="1"/>
    <col min="5110" max="5360" width="48.28515625" style="7"/>
    <col min="5361" max="5361" width="25.28515625" style="7" customWidth="1"/>
    <col min="5362" max="5362" width="88.28515625" style="7" customWidth="1"/>
    <col min="5363" max="5365" width="12.28515625" style="7" customWidth="1"/>
    <col min="5366" max="5616" width="48.28515625" style="7"/>
    <col min="5617" max="5617" width="25.28515625" style="7" customWidth="1"/>
    <col min="5618" max="5618" width="88.28515625" style="7" customWidth="1"/>
    <col min="5619" max="5621" width="12.28515625" style="7" customWidth="1"/>
    <col min="5622" max="5872" width="48.28515625" style="7"/>
    <col min="5873" max="5873" width="25.28515625" style="7" customWidth="1"/>
    <col min="5874" max="5874" width="88.28515625" style="7" customWidth="1"/>
    <col min="5875" max="5877" width="12.28515625" style="7" customWidth="1"/>
    <col min="5878" max="6128" width="48.28515625" style="7"/>
    <col min="6129" max="6129" width="25.28515625" style="7" customWidth="1"/>
    <col min="6130" max="6130" width="88.28515625" style="7" customWidth="1"/>
    <col min="6131" max="6133" width="12.28515625" style="7" customWidth="1"/>
    <col min="6134" max="6384" width="48.28515625" style="7"/>
    <col min="6385" max="6385" width="25.28515625" style="7" customWidth="1"/>
    <col min="6386" max="6386" width="88.28515625" style="7" customWidth="1"/>
    <col min="6387" max="6389" width="12.28515625" style="7" customWidth="1"/>
    <col min="6390" max="6640" width="48.28515625" style="7"/>
    <col min="6641" max="6641" width="25.28515625" style="7" customWidth="1"/>
    <col min="6642" max="6642" width="88.28515625" style="7" customWidth="1"/>
    <col min="6643" max="6645" width="12.28515625" style="7" customWidth="1"/>
    <col min="6646" max="6896" width="48.28515625" style="7"/>
    <col min="6897" max="6897" width="25.28515625" style="7" customWidth="1"/>
    <col min="6898" max="6898" width="88.28515625" style="7" customWidth="1"/>
    <col min="6899" max="6901" width="12.28515625" style="7" customWidth="1"/>
    <col min="6902" max="7152" width="48.28515625" style="7"/>
    <col min="7153" max="7153" width="25.28515625" style="7" customWidth="1"/>
    <col min="7154" max="7154" width="88.28515625" style="7" customWidth="1"/>
    <col min="7155" max="7157" width="12.28515625" style="7" customWidth="1"/>
    <col min="7158" max="7408" width="48.28515625" style="7"/>
    <col min="7409" max="7409" width="25.28515625" style="7" customWidth="1"/>
    <col min="7410" max="7410" width="88.28515625" style="7" customWidth="1"/>
    <col min="7411" max="7413" width="12.28515625" style="7" customWidth="1"/>
    <col min="7414" max="7664" width="48.28515625" style="7"/>
    <col min="7665" max="7665" width="25.28515625" style="7" customWidth="1"/>
    <col min="7666" max="7666" width="88.28515625" style="7" customWidth="1"/>
    <col min="7667" max="7669" width="12.28515625" style="7" customWidth="1"/>
    <col min="7670" max="7920" width="48.28515625" style="7"/>
    <col min="7921" max="7921" width="25.28515625" style="7" customWidth="1"/>
    <col min="7922" max="7922" width="88.28515625" style="7" customWidth="1"/>
    <col min="7923" max="7925" width="12.28515625" style="7" customWidth="1"/>
    <col min="7926" max="8176" width="48.28515625" style="7"/>
    <col min="8177" max="8177" width="25.28515625" style="7" customWidth="1"/>
    <col min="8178" max="8178" width="88.28515625" style="7" customWidth="1"/>
    <col min="8179" max="8181" width="12.28515625" style="7" customWidth="1"/>
    <col min="8182" max="8432" width="48.28515625" style="7"/>
    <col min="8433" max="8433" width="25.28515625" style="7" customWidth="1"/>
    <col min="8434" max="8434" width="88.28515625" style="7" customWidth="1"/>
    <col min="8435" max="8437" width="12.28515625" style="7" customWidth="1"/>
    <col min="8438" max="8688" width="48.28515625" style="7"/>
    <col min="8689" max="8689" width="25.28515625" style="7" customWidth="1"/>
    <col min="8690" max="8690" width="88.28515625" style="7" customWidth="1"/>
    <col min="8691" max="8693" width="12.28515625" style="7" customWidth="1"/>
    <col min="8694" max="8944" width="48.28515625" style="7"/>
    <col min="8945" max="8945" width="25.28515625" style="7" customWidth="1"/>
    <col min="8946" max="8946" width="88.28515625" style="7" customWidth="1"/>
    <col min="8947" max="8949" width="12.28515625" style="7" customWidth="1"/>
    <col min="8950" max="9200" width="48.28515625" style="7"/>
    <col min="9201" max="9201" width="25.28515625" style="7" customWidth="1"/>
    <col min="9202" max="9202" width="88.28515625" style="7" customWidth="1"/>
    <col min="9203" max="9205" width="12.28515625" style="7" customWidth="1"/>
    <col min="9206" max="9456" width="48.28515625" style="7"/>
    <col min="9457" max="9457" width="25.28515625" style="7" customWidth="1"/>
    <col min="9458" max="9458" width="88.28515625" style="7" customWidth="1"/>
    <col min="9459" max="9461" width="12.28515625" style="7" customWidth="1"/>
    <col min="9462" max="9712" width="48.28515625" style="7"/>
    <col min="9713" max="9713" width="25.28515625" style="7" customWidth="1"/>
    <col min="9714" max="9714" width="88.28515625" style="7" customWidth="1"/>
    <col min="9715" max="9717" width="12.28515625" style="7" customWidth="1"/>
    <col min="9718" max="9968" width="48.28515625" style="7"/>
    <col min="9969" max="9969" width="25.28515625" style="7" customWidth="1"/>
    <col min="9970" max="9970" width="88.28515625" style="7" customWidth="1"/>
    <col min="9971" max="9973" width="12.28515625" style="7" customWidth="1"/>
    <col min="9974" max="10224" width="48.28515625" style="7"/>
    <col min="10225" max="10225" width="25.28515625" style="7" customWidth="1"/>
    <col min="10226" max="10226" width="88.28515625" style="7" customWidth="1"/>
    <col min="10227" max="10229" width="12.28515625" style="7" customWidth="1"/>
    <col min="10230" max="10480" width="48.28515625" style="7"/>
    <col min="10481" max="10481" width="25.28515625" style="7" customWidth="1"/>
    <col min="10482" max="10482" width="88.28515625" style="7" customWidth="1"/>
    <col min="10483" max="10485" width="12.28515625" style="7" customWidth="1"/>
    <col min="10486" max="10736" width="48.28515625" style="7"/>
    <col min="10737" max="10737" width="25.28515625" style="7" customWidth="1"/>
    <col min="10738" max="10738" width="88.28515625" style="7" customWidth="1"/>
    <col min="10739" max="10741" width="12.28515625" style="7" customWidth="1"/>
    <col min="10742" max="10992" width="48.28515625" style="7"/>
    <col min="10993" max="10993" width="25.28515625" style="7" customWidth="1"/>
    <col min="10994" max="10994" width="88.28515625" style="7" customWidth="1"/>
    <col min="10995" max="10997" width="12.28515625" style="7" customWidth="1"/>
    <col min="10998" max="11248" width="48.28515625" style="7"/>
    <col min="11249" max="11249" width="25.28515625" style="7" customWidth="1"/>
    <col min="11250" max="11250" width="88.28515625" style="7" customWidth="1"/>
    <col min="11251" max="11253" width="12.28515625" style="7" customWidth="1"/>
    <col min="11254" max="11504" width="48.28515625" style="7"/>
    <col min="11505" max="11505" width="25.28515625" style="7" customWidth="1"/>
    <col min="11506" max="11506" width="88.28515625" style="7" customWidth="1"/>
    <col min="11507" max="11509" width="12.28515625" style="7" customWidth="1"/>
    <col min="11510" max="11760" width="48.28515625" style="7"/>
    <col min="11761" max="11761" width="25.28515625" style="7" customWidth="1"/>
    <col min="11762" max="11762" width="88.28515625" style="7" customWidth="1"/>
    <col min="11763" max="11765" width="12.28515625" style="7" customWidth="1"/>
    <col min="11766" max="12016" width="48.28515625" style="7"/>
    <col min="12017" max="12017" width="25.28515625" style="7" customWidth="1"/>
    <col min="12018" max="12018" width="88.28515625" style="7" customWidth="1"/>
    <col min="12019" max="12021" width="12.28515625" style="7" customWidth="1"/>
    <col min="12022" max="12272" width="48.28515625" style="7"/>
    <col min="12273" max="12273" width="25.28515625" style="7" customWidth="1"/>
    <col min="12274" max="12274" width="88.28515625" style="7" customWidth="1"/>
    <col min="12275" max="12277" width="12.28515625" style="7" customWidth="1"/>
    <col min="12278" max="12528" width="48.28515625" style="7"/>
    <col min="12529" max="12529" width="25.28515625" style="7" customWidth="1"/>
    <col min="12530" max="12530" width="88.28515625" style="7" customWidth="1"/>
    <col min="12531" max="12533" width="12.28515625" style="7" customWidth="1"/>
    <col min="12534" max="12784" width="48.28515625" style="7"/>
    <col min="12785" max="12785" width="25.28515625" style="7" customWidth="1"/>
    <col min="12786" max="12786" width="88.28515625" style="7" customWidth="1"/>
    <col min="12787" max="12789" width="12.28515625" style="7" customWidth="1"/>
    <col min="12790" max="13040" width="48.28515625" style="7"/>
    <col min="13041" max="13041" width="25.28515625" style="7" customWidth="1"/>
    <col min="13042" max="13042" width="88.28515625" style="7" customWidth="1"/>
    <col min="13043" max="13045" width="12.28515625" style="7" customWidth="1"/>
    <col min="13046" max="13296" width="48.28515625" style="7"/>
    <col min="13297" max="13297" width="25.28515625" style="7" customWidth="1"/>
    <col min="13298" max="13298" width="88.28515625" style="7" customWidth="1"/>
    <col min="13299" max="13301" width="12.28515625" style="7" customWidth="1"/>
    <col min="13302" max="13552" width="48.28515625" style="7"/>
    <col min="13553" max="13553" width="25.28515625" style="7" customWidth="1"/>
    <col min="13554" max="13554" width="88.28515625" style="7" customWidth="1"/>
    <col min="13555" max="13557" width="12.28515625" style="7" customWidth="1"/>
    <col min="13558" max="13808" width="48.28515625" style="7"/>
    <col min="13809" max="13809" width="25.28515625" style="7" customWidth="1"/>
    <col min="13810" max="13810" width="88.28515625" style="7" customWidth="1"/>
    <col min="13811" max="13813" width="12.28515625" style="7" customWidth="1"/>
    <col min="13814" max="14064" width="48.28515625" style="7"/>
    <col min="14065" max="14065" width="25.28515625" style="7" customWidth="1"/>
    <col min="14066" max="14066" width="88.28515625" style="7" customWidth="1"/>
    <col min="14067" max="14069" width="12.28515625" style="7" customWidth="1"/>
    <col min="14070" max="14320" width="48.28515625" style="7"/>
    <col min="14321" max="14321" width="25.28515625" style="7" customWidth="1"/>
    <col min="14322" max="14322" width="88.28515625" style="7" customWidth="1"/>
    <col min="14323" max="14325" width="12.28515625" style="7" customWidth="1"/>
    <col min="14326" max="14576" width="48.28515625" style="7"/>
    <col min="14577" max="14577" width="25.28515625" style="7" customWidth="1"/>
    <col min="14578" max="14578" width="88.28515625" style="7" customWidth="1"/>
    <col min="14579" max="14581" width="12.28515625" style="7" customWidth="1"/>
    <col min="14582" max="14832" width="48.28515625" style="7"/>
    <col min="14833" max="14833" width="25.28515625" style="7" customWidth="1"/>
    <col min="14834" max="14834" width="88.28515625" style="7" customWidth="1"/>
    <col min="14835" max="14837" width="12.28515625" style="7" customWidth="1"/>
    <col min="14838" max="15088" width="48.28515625" style="7"/>
    <col min="15089" max="15089" width="25.28515625" style="7" customWidth="1"/>
    <col min="15090" max="15090" width="88.28515625" style="7" customWidth="1"/>
    <col min="15091" max="15093" width="12.28515625" style="7" customWidth="1"/>
    <col min="15094" max="15344" width="48.28515625" style="7"/>
    <col min="15345" max="15345" width="25.28515625" style="7" customWidth="1"/>
    <col min="15346" max="15346" width="88.28515625" style="7" customWidth="1"/>
    <col min="15347" max="15349" width="12.28515625" style="7" customWidth="1"/>
    <col min="15350" max="15600" width="48.28515625" style="7"/>
    <col min="15601" max="15601" width="25.28515625" style="7" customWidth="1"/>
    <col min="15602" max="15602" width="88.28515625" style="7" customWidth="1"/>
    <col min="15603" max="15605" width="12.28515625" style="7" customWidth="1"/>
    <col min="15606" max="15856" width="48.28515625" style="7"/>
    <col min="15857" max="15857" width="25.28515625" style="7" customWidth="1"/>
    <col min="15858" max="15858" width="88.28515625" style="7" customWidth="1"/>
    <col min="15859" max="15861" width="12.28515625" style="7" customWidth="1"/>
    <col min="15862" max="16112" width="48.28515625" style="7"/>
    <col min="16113" max="16113" width="25.28515625" style="7" customWidth="1"/>
    <col min="16114" max="16114" width="88.28515625" style="7" customWidth="1"/>
    <col min="16115" max="16117" width="12.28515625" style="7" customWidth="1"/>
    <col min="16118" max="16384" width="48.28515625" style="7"/>
  </cols>
  <sheetData>
    <row r="1" spans="1:26" ht="18.75">
      <c r="A1" s="27">
        <v>1</v>
      </c>
      <c r="B1" s="72" t="s">
        <v>4469</v>
      </c>
    </row>
    <row r="2" spans="1:26" ht="18" customHeight="1">
      <c r="A2" s="27">
        <v>2</v>
      </c>
      <c r="B2" s="74" t="s">
        <v>4470</v>
      </c>
      <c r="C2" s="75"/>
      <c r="D2" s="76"/>
      <c r="E2" s="76"/>
      <c r="F2" s="76"/>
      <c r="G2" s="76"/>
    </row>
    <row r="3" spans="1:26" ht="18.75">
      <c r="A3" s="27">
        <v>3</v>
      </c>
      <c r="B3" s="74" t="s">
        <v>4471</v>
      </c>
      <c r="C3" s="76"/>
      <c r="D3" s="76"/>
      <c r="E3" s="76"/>
      <c r="F3" s="76"/>
      <c r="G3" s="76"/>
    </row>
    <row r="4" spans="1:26" ht="20.25" customHeight="1">
      <c r="A4" s="27">
        <v>4</v>
      </c>
      <c r="B4" s="77" t="s">
        <v>4467</v>
      </c>
      <c r="C4" s="78"/>
      <c r="D4" s="78"/>
      <c r="E4" s="78"/>
      <c r="F4" s="78"/>
      <c r="G4" s="78"/>
    </row>
    <row r="5" spans="1:26" ht="19.5" thickBot="1">
      <c r="A5" s="27">
        <v>5</v>
      </c>
      <c r="B5" s="459" t="s">
        <v>4209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</row>
    <row r="6" spans="1:26" s="84" customFormat="1" ht="47.25" customHeight="1" thickTop="1" thickBot="1">
      <c r="A6" s="27">
        <v>6</v>
      </c>
      <c r="B6" s="687" t="s">
        <v>4472</v>
      </c>
      <c r="C6" s="687"/>
      <c r="D6" s="688"/>
      <c r="E6" s="80" t="s">
        <v>4211</v>
      </c>
      <c r="F6" s="81" t="s">
        <v>4218</v>
      </c>
      <c r="G6" s="82" t="s">
        <v>4219</v>
      </c>
      <c r="H6" s="83"/>
      <c r="I6" s="83"/>
      <c r="J6" s="83"/>
      <c r="K6" s="83"/>
    </row>
    <row r="7" spans="1:26" ht="21" customHeight="1" thickTop="1">
      <c r="A7" s="27">
        <v>7</v>
      </c>
      <c r="B7" s="85" t="s">
        <v>4473</v>
      </c>
      <c r="C7" s="86" t="str">
        <f>IF(OR('Cuadro 16'!F7&gt;'Cuadro 15'!$D$7),"***","")</f>
        <v/>
      </c>
      <c r="D7" s="87" t="str">
        <f>IF(OR('Cuadro 16'!G7&gt;'Cuadro 15'!$E$7),"xx","")</f>
        <v/>
      </c>
      <c r="E7" s="88">
        <f>+F7+G7</f>
        <v>0</v>
      </c>
      <c r="F7" s="495"/>
      <c r="G7" s="496"/>
    </row>
    <row r="8" spans="1:26" ht="21" customHeight="1">
      <c r="A8" s="27">
        <v>8</v>
      </c>
      <c r="B8" s="85" t="s">
        <v>4474</v>
      </c>
      <c r="C8" s="89" t="str">
        <f>IF(OR('Cuadro 16'!F8&gt;'Cuadro 15'!$D$7),"***","")</f>
        <v/>
      </c>
      <c r="D8" s="90" t="str">
        <f>IF(OR('Cuadro 16'!G8&gt;'Cuadro 15'!$E$7),"xx","")</f>
        <v/>
      </c>
      <c r="E8" s="91">
        <f>+F8+G8</f>
        <v>0</v>
      </c>
      <c r="F8" s="497"/>
      <c r="G8" s="498"/>
    </row>
    <row r="9" spans="1:26" ht="21" customHeight="1">
      <c r="A9" s="27">
        <v>9</v>
      </c>
      <c r="B9" s="85" t="s">
        <v>4475</v>
      </c>
      <c r="C9" s="89" t="str">
        <f>IF(OR('Cuadro 16'!F9&gt;'Cuadro 15'!$D$7),"***","")</f>
        <v/>
      </c>
      <c r="D9" s="90" t="str">
        <f>IF(OR('Cuadro 16'!G9&gt;'Cuadro 15'!$E$7),"xx","")</f>
        <v/>
      </c>
      <c r="E9" s="91">
        <f t="shared" ref="E9:E23" si="0">+F9+G9</f>
        <v>0</v>
      </c>
      <c r="F9" s="497"/>
      <c r="G9" s="498"/>
      <c r="H9" s="83"/>
    </row>
    <row r="10" spans="1:26" ht="21" customHeight="1">
      <c r="A10" s="27">
        <v>10</v>
      </c>
      <c r="B10" s="85" t="s">
        <v>4476</v>
      </c>
      <c r="C10" s="89" t="str">
        <f>IF(OR('Cuadro 16'!F10&gt;'Cuadro 15'!$D$7),"***","")</f>
        <v/>
      </c>
      <c r="D10" s="90" t="str">
        <f>IF(OR('Cuadro 16'!G10&gt;'Cuadro 15'!$E$7),"xx","")</f>
        <v/>
      </c>
      <c r="E10" s="91">
        <f t="shared" ref="E10:E15" si="1">+F10+G10</f>
        <v>0</v>
      </c>
      <c r="F10" s="497"/>
      <c r="G10" s="498"/>
    </row>
    <row r="11" spans="1:26" ht="21" customHeight="1">
      <c r="A11" s="27">
        <v>11</v>
      </c>
      <c r="B11" s="85" t="s">
        <v>4477</v>
      </c>
      <c r="C11" s="89" t="str">
        <f>IF(OR('Cuadro 16'!F11&gt;'Cuadro 15'!$D$7),"***","")</f>
        <v/>
      </c>
      <c r="D11" s="90" t="str">
        <f>IF(OR('Cuadro 16'!G11&gt;'Cuadro 15'!$E$7),"xx","")</f>
        <v/>
      </c>
      <c r="E11" s="91">
        <f t="shared" si="1"/>
        <v>0</v>
      </c>
      <c r="F11" s="497"/>
      <c r="G11" s="498"/>
    </row>
    <row r="12" spans="1:26" ht="21" customHeight="1">
      <c r="A12" s="27">
        <v>12</v>
      </c>
      <c r="B12" s="85" t="s">
        <v>4478</v>
      </c>
      <c r="C12" s="89" t="str">
        <f>IF(OR('Cuadro 16'!F12&gt;'Cuadro 15'!$D$7),"***","")</f>
        <v/>
      </c>
      <c r="D12" s="90" t="str">
        <f>IF(OR('Cuadro 16'!G12&gt;'Cuadro 15'!$E$7),"xx","")</f>
        <v/>
      </c>
      <c r="E12" s="91">
        <f t="shared" si="1"/>
        <v>0</v>
      </c>
      <c r="F12" s="497"/>
      <c r="G12" s="498"/>
    </row>
    <row r="13" spans="1:26" ht="21" customHeight="1">
      <c r="A13" s="27">
        <v>13</v>
      </c>
      <c r="B13" s="85" t="s">
        <v>4479</v>
      </c>
      <c r="C13" s="89" t="str">
        <f>IF(OR('Cuadro 16'!F13&gt;'Cuadro 15'!$D$7),"***","")</f>
        <v/>
      </c>
      <c r="D13" s="90" t="str">
        <f>IF(OR('Cuadro 16'!G13&gt;'Cuadro 15'!$E$7),"xx","")</f>
        <v/>
      </c>
      <c r="E13" s="91">
        <f t="shared" si="1"/>
        <v>0</v>
      </c>
      <c r="F13" s="497"/>
      <c r="G13" s="498"/>
    </row>
    <row r="14" spans="1:26" ht="21" customHeight="1">
      <c r="A14" s="27">
        <v>14</v>
      </c>
      <c r="B14" s="85" t="s">
        <v>4480</v>
      </c>
      <c r="C14" s="89" t="str">
        <f>IF(OR('Cuadro 16'!F14&gt;'Cuadro 15'!$D$7),"***","")</f>
        <v/>
      </c>
      <c r="D14" s="90" t="str">
        <f>IF(OR('Cuadro 16'!G14&gt;'Cuadro 15'!$E$7),"xx","")</f>
        <v/>
      </c>
      <c r="E14" s="91">
        <f t="shared" si="1"/>
        <v>0</v>
      </c>
      <c r="F14" s="497"/>
      <c r="G14" s="498"/>
    </row>
    <row r="15" spans="1:26" ht="21" customHeight="1">
      <c r="A15" s="27">
        <v>15</v>
      </c>
      <c r="B15" s="85" t="s">
        <v>4481</v>
      </c>
      <c r="C15" s="89" t="str">
        <f>IF(OR('Cuadro 16'!F15&gt;'Cuadro 15'!$D$7),"***","")</f>
        <v/>
      </c>
      <c r="D15" s="90" t="str">
        <f>IF(OR('Cuadro 16'!G15&gt;'Cuadro 15'!$E$7),"xx","")</f>
        <v/>
      </c>
      <c r="E15" s="91">
        <f t="shared" si="1"/>
        <v>0</v>
      </c>
      <c r="F15" s="497"/>
      <c r="G15" s="498"/>
    </row>
    <row r="16" spans="1:26" ht="21" customHeight="1">
      <c r="A16" s="27">
        <v>16</v>
      </c>
      <c r="B16" s="85" t="s">
        <v>4482</v>
      </c>
      <c r="C16" s="89" t="str">
        <f>IF(OR('Cuadro 16'!F16&gt;'Cuadro 15'!$D$7),"***","")</f>
        <v/>
      </c>
      <c r="D16" s="90" t="str">
        <f>IF(OR('Cuadro 16'!G16&gt;'Cuadro 15'!$E$7),"xx","")</f>
        <v/>
      </c>
      <c r="E16" s="91">
        <f t="shared" si="0"/>
        <v>0</v>
      </c>
      <c r="F16" s="497"/>
      <c r="G16" s="498"/>
    </row>
    <row r="17" spans="1:11" ht="21" customHeight="1">
      <c r="A17" s="27">
        <v>17</v>
      </c>
      <c r="B17" s="85" t="s">
        <v>4483</v>
      </c>
      <c r="C17" s="89" t="str">
        <f>IF(OR('Cuadro 16'!F17&gt;'Cuadro 15'!$D$7),"***","")</f>
        <v/>
      </c>
      <c r="D17" s="90" t="str">
        <f>IF(OR('Cuadro 16'!G17&gt;'Cuadro 15'!$E$7),"xx","")</f>
        <v/>
      </c>
      <c r="E17" s="91">
        <f t="shared" si="0"/>
        <v>0</v>
      </c>
      <c r="F17" s="497"/>
      <c r="G17" s="498"/>
    </row>
    <row r="18" spans="1:11" ht="21" customHeight="1">
      <c r="A18" s="27">
        <v>18</v>
      </c>
      <c r="B18" s="85" t="s">
        <v>4484</v>
      </c>
      <c r="C18" s="89" t="str">
        <f>IF(OR('Cuadro 16'!F18&gt;'Cuadro 15'!$D$7),"***","")</f>
        <v/>
      </c>
      <c r="D18" s="90" t="str">
        <f>IF(OR('Cuadro 16'!G18&gt;'Cuadro 15'!$E$7),"xx","")</f>
        <v/>
      </c>
      <c r="E18" s="91">
        <f t="shared" si="0"/>
        <v>0</v>
      </c>
      <c r="F18" s="497"/>
      <c r="G18" s="498"/>
    </row>
    <row r="19" spans="1:11" ht="21" customHeight="1">
      <c r="A19" s="27">
        <v>19</v>
      </c>
      <c r="B19" s="85" t="s">
        <v>4485</v>
      </c>
      <c r="C19" s="89" t="str">
        <f>IF(OR('Cuadro 16'!F19&gt;'Cuadro 15'!$D$7),"***","")</f>
        <v/>
      </c>
      <c r="D19" s="90" t="str">
        <f>IF(OR('Cuadro 16'!G19&gt;'Cuadro 15'!$E$7),"xx","")</f>
        <v/>
      </c>
      <c r="E19" s="91">
        <f t="shared" si="0"/>
        <v>0</v>
      </c>
      <c r="F19" s="497"/>
      <c r="G19" s="498"/>
    </row>
    <row r="20" spans="1:11" ht="21" customHeight="1">
      <c r="A20" s="27">
        <v>20</v>
      </c>
      <c r="B20" s="85" t="s">
        <v>4486</v>
      </c>
      <c r="C20" s="89" t="str">
        <f>IF(OR('Cuadro 16'!F20&gt;'Cuadro 15'!$D$7),"***","")</f>
        <v/>
      </c>
      <c r="D20" s="90" t="str">
        <f>IF(OR('Cuadro 16'!G20&gt;'Cuadro 15'!$E$7),"xx","")</f>
        <v/>
      </c>
      <c r="E20" s="91">
        <f t="shared" si="0"/>
        <v>0</v>
      </c>
      <c r="F20" s="497"/>
      <c r="G20" s="498"/>
    </row>
    <row r="21" spans="1:11" ht="21" customHeight="1">
      <c r="A21" s="27">
        <v>21</v>
      </c>
      <c r="B21" s="85" t="s">
        <v>4487</v>
      </c>
      <c r="C21" s="89"/>
      <c r="D21" s="90"/>
      <c r="E21" s="91">
        <f t="shared" si="0"/>
        <v>0</v>
      </c>
      <c r="F21" s="557">
        <f>+F22+F23</f>
        <v>0</v>
      </c>
      <c r="G21" s="558">
        <f>+G22+G23</f>
        <v>0</v>
      </c>
    </row>
    <row r="22" spans="1:11" ht="21" customHeight="1">
      <c r="A22" s="27">
        <v>22</v>
      </c>
      <c r="B22" s="494"/>
      <c r="C22" s="89" t="str">
        <f>IF(OR('Cuadro 16'!F22&gt;'Cuadro 15'!$D$7),"***","")</f>
        <v/>
      </c>
      <c r="D22" s="90" t="str">
        <f>IF(OR('Cuadro 16'!G22&gt;'Cuadro 15'!$E$7),"xx","")</f>
        <v/>
      </c>
      <c r="E22" s="92">
        <f t="shared" si="0"/>
        <v>0</v>
      </c>
      <c r="F22" s="499"/>
      <c r="G22" s="500"/>
      <c r="H22" s="93">
        <f>SUM(F7:F23)</f>
        <v>0</v>
      </c>
    </row>
    <row r="23" spans="1:11" ht="21" customHeight="1" thickBot="1">
      <c r="A23" s="27">
        <v>23</v>
      </c>
      <c r="B23" s="494"/>
      <c r="C23" s="94" t="str">
        <f>IF(OR('Cuadro 16'!F23&gt;'Cuadro 15'!$D$7),"***","")</f>
        <v/>
      </c>
      <c r="D23" s="95" t="str">
        <f>IF(OR('Cuadro 16'!G23&gt;'Cuadro 15'!$E$7),"xx","")</f>
        <v/>
      </c>
      <c r="E23" s="92">
        <f t="shared" si="0"/>
        <v>0</v>
      </c>
      <c r="F23" s="499"/>
      <c r="G23" s="500"/>
      <c r="H23" s="93">
        <f>SUM(G7:G23)</f>
        <v>0</v>
      </c>
    </row>
    <row r="24" spans="1:11" s="98" customFormat="1" ht="30.75" customHeight="1" thickTop="1">
      <c r="A24" s="27">
        <v>24</v>
      </c>
      <c r="B24" s="689" t="s">
        <v>4488</v>
      </c>
      <c r="C24" s="689"/>
      <c r="D24" s="689"/>
      <c r="E24" s="689"/>
      <c r="F24" s="689"/>
      <c r="G24" s="689"/>
      <c r="H24" s="96"/>
      <c r="I24" s="97"/>
      <c r="J24" s="97"/>
      <c r="K24" s="97"/>
    </row>
    <row r="25" spans="1:11" ht="37.5" customHeight="1">
      <c r="A25" s="27">
        <v>25</v>
      </c>
      <c r="B25" s="593" t="str">
        <f>IF(AND('Cuadro 15'!D7&gt;0,H22=0),"En el Cuadro 15 indicó estudiantes HOMBRES que estudian y trabajan, debe registrarlos en este cuadro, según la actividad o actividades que realizan.","")</f>
        <v/>
      </c>
      <c r="C25" s="593"/>
      <c r="D25" s="593"/>
      <c r="E25" s="9"/>
      <c r="F25" s="99" t="str">
        <f>IF(AND(B25="",H22&lt;'Cuadro 15'!D7),"XXX","")</f>
        <v/>
      </c>
      <c r="G25" s="99" t="str">
        <f>IF(AND(B26="",H23&lt;'Cuadro 15'!E7),"XXX","")</f>
        <v/>
      </c>
    </row>
    <row r="26" spans="1:11" ht="37.5" customHeight="1">
      <c r="A26" s="27">
        <v>26</v>
      </c>
      <c r="B26" s="593" t="str">
        <f>IF(AND('Cuadro 15'!E7&gt;0,H23=0),"En el Cuadro 15 indicó estudiantes MUJERES que estudian y trabajan, debe registrarlos en este cuadro, según la actividad o actividades que realizan.","")</f>
        <v/>
      </c>
      <c r="C26" s="593"/>
      <c r="D26" s="593"/>
      <c r="E26" s="593" t="str">
        <f>IF(OR(F25="XXX",G25="XXX"),"Está desglosando menos estudiantes que los indicados en el Cuadro 15, ya sea Hombres o Mujeres, según se indica con XXX debajo de la respectiva columna.","")</f>
        <v/>
      </c>
      <c r="F26" s="593"/>
      <c r="G26" s="593"/>
    </row>
    <row r="27" spans="1:11" ht="37.5" customHeight="1">
      <c r="A27" s="27">
        <v>27</v>
      </c>
      <c r="B27" s="593" t="str">
        <f>IF(OR(C7="***",C9="***",C16="***",C17="***",C10="***",C8="***",C11="***",C12="***",C18="***",C14="***",C19="***",C20="***",C15="***",C22="***",C13="***",C23="***"),"*** = La cifra de hombres indicada, no puede ser mayor al total de hombres que estudian y trabajan reportados en el Cuadro 15.","")</f>
        <v/>
      </c>
      <c r="C27" s="593"/>
      <c r="D27" s="593"/>
      <c r="E27" s="593"/>
      <c r="F27" s="593"/>
      <c r="G27" s="593"/>
    </row>
    <row r="28" spans="1:11" ht="37.5" customHeight="1">
      <c r="A28" s="27">
        <v>28</v>
      </c>
      <c r="B28" s="593" t="str">
        <f>IF(OR(D7="xx",D9="xx",D16="xx",D17="xx",D10="xx",D8="xx",D11="xx",D18="xx",D14="xx",D13="xx",D19="xx",D20="xx",D15="xx",D12="xx",D21="xx",D23="xx"),"xx = La cifra de mujeres indicada, no puede ser mayor al total de mujeres que estudian y trabajan reportadas en el Cuadro 15.","")</f>
        <v/>
      </c>
      <c r="C28" s="593"/>
      <c r="D28" s="593"/>
      <c r="E28" s="593"/>
      <c r="F28" s="593"/>
      <c r="G28" s="593"/>
    </row>
    <row r="29" spans="1:11" ht="6.75" customHeight="1">
      <c r="A29" s="27">
        <v>29</v>
      </c>
      <c r="B29" s="100"/>
      <c r="C29" s="101"/>
      <c r="D29" s="100"/>
      <c r="E29" s="102"/>
      <c r="F29" s="102"/>
      <c r="G29" s="102"/>
    </row>
    <row r="30" spans="1:11" ht="18" customHeight="1">
      <c r="A30" s="27">
        <v>30</v>
      </c>
      <c r="B30" s="559" t="s">
        <v>4464</v>
      </c>
      <c r="C30" s="559"/>
      <c r="D30" s="559"/>
      <c r="E30" s="560"/>
      <c r="F30" s="561"/>
      <c r="G30" s="561"/>
    </row>
    <row r="31" spans="1:11" ht="18" customHeight="1">
      <c r="A31" s="27">
        <v>31</v>
      </c>
      <c r="B31" s="671"/>
      <c r="C31" s="672"/>
      <c r="D31" s="672"/>
      <c r="E31" s="582"/>
      <c r="F31" s="582"/>
      <c r="G31" s="583"/>
    </row>
    <row r="32" spans="1:11" ht="18" customHeight="1">
      <c r="B32" s="584"/>
      <c r="C32" s="585"/>
      <c r="D32" s="585"/>
      <c r="E32" s="585"/>
      <c r="F32" s="585"/>
      <c r="G32" s="586"/>
    </row>
    <row r="33" spans="2:7" ht="18" customHeight="1">
      <c r="B33" s="584"/>
      <c r="C33" s="585"/>
      <c r="D33" s="585"/>
      <c r="E33" s="585"/>
      <c r="F33" s="585"/>
      <c r="G33" s="586"/>
    </row>
    <row r="34" spans="2:7" ht="18" customHeight="1">
      <c r="B34" s="587"/>
      <c r="C34" s="588"/>
      <c r="D34" s="588"/>
      <c r="E34" s="588"/>
      <c r="F34" s="588"/>
      <c r="G34" s="589"/>
    </row>
    <row r="35" spans="2:7">
      <c r="F35" s="106"/>
      <c r="G35" s="106"/>
    </row>
  </sheetData>
  <sheetProtection algorithmName="SHA-512" hashValue="9ri3TXHL8KAPUEb8/xL4bdG1Yeqsmwxr45B4HG7RWeRLXYpQtsSwTn5smJKby3ak0exl6jLKMz5rhS+Jw2Vcdw==" saltValue="fGcgGqVm2JbHCEPTrM3YAA==" spinCount="100000" sheet="1" objects="1" scenarios="1"/>
  <mergeCells count="8">
    <mergeCell ref="B31:G34"/>
    <mergeCell ref="B6:D6"/>
    <mergeCell ref="B25:D25"/>
    <mergeCell ref="B26:D26"/>
    <mergeCell ref="E26:G28"/>
    <mergeCell ref="B27:D27"/>
    <mergeCell ref="B28:D28"/>
    <mergeCell ref="B24:G24"/>
  </mergeCells>
  <conditionalFormatting sqref="B25:D26">
    <cfRule type="notContainsBlanks" dxfId="11" priority="4">
      <formula>LEN(TRIM(B25))&gt;0</formula>
    </cfRule>
  </conditionalFormatting>
  <conditionalFormatting sqref="E7:E23 E29">
    <cfRule type="cellIs" dxfId="10" priority="3" operator="equal">
      <formula>0</formula>
    </cfRule>
  </conditionalFormatting>
  <conditionalFormatting sqref="E26:G28">
    <cfRule type="notContainsBlanks" dxfId="9" priority="2">
      <formula>LEN(TRIM(E26))&gt;0</formula>
    </cfRule>
  </conditionalFormatting>
  <conditionalFormatting sqref="F21:G21">
    <cfRule type="cellIs" dxfId="8" priority="1" operator="equal">
      <formula>0</formula>
    </cfRule>
  </conditionalFormatting>
  <dataValidations count="1">
    <dataValidation allowBlank="1" showErrorMessage="1" sqref="F7:G23" xr:uid="{00000000-0002-0000-1400-000000000000}"/>
  </dataValidations>
  <printOptions horizontalCentered="1"/>
  <pageMargins left="0.19685039370078741" right="0.19685039370078741" top="0.59055118110236227" bottom="0.35433070866141736" header="0.31496062992125984" footer="0.19685039370078741"/>
  <pageSetup scale="72" orientation="landscape" r:id="rId1"/>
  <headerFooter>
    <oddFooter>&amp;R&amp;"Carlito,Negrita Cursiva"Académica Diurna&amp;"Carlito,Cursiva", 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6">
    <pageSetUpPr fitToPage="1"/>
  </sheetPr>
  <dimension ref="A1:Z25"/>
  <sheetViews>
    <sheetView showGridLines="0" zoomScale="95" zoomScaleNormal="95" workbookViewId="0"/>
  </sheetViews>
  <sheetFormatPr defaultColWidth="11.42578125" defaultRowHeight="15"/>
  <cols>
    <col min="1" max="1" width="3.42578125" style="27" customWidth="1"/>
    <col min="2" max="2" width="40.28515625" style="7" customWidth="1"/>
    <col min="3" max="20" width="7.7109375" style="7" customWidth="1"/>
    <col min="21" max="16384" width="11.42578125" style="7"/>
  </cols>
  <sheetData>
    <row r="1" spans="1:26" ht="18" customHeight="1">
      <c r="A1" s="27">
        <v>1</v>
      </c>
      <c r="B1" s="28" t="s">
        <v>4489</v>
      </c>
      <c r="C1" s="29"/>
      <c r="D1" s="29"/>
      <c r="E1" s="29"/>
      <c r="F1" s="29"/>
      <c r="G1" s="29"/>
      <c r="H1" s="29"/>
      <c r="I1" s="29"/>
      <c r="J1" s="29"/>
    </row>
    <row r="2" spans="1:26" ht="26.25">
      <c r="A2" s="27">
        <v>2</v>
      </c>
      <c r="B2" s="30" t="s">
        <v>4490</v>
      </c>
      <c r="C2" s="29"/>
      <c r="D2" s="29"/>
      <c r="E2" s="29"/>
      <c r="F2" s="29"/>
      <c r="G2" s="29"/>
      <c r="H2" s="29"/>
      <c r="I2" s="29"/>
      <c r="J2" s="29"/>
    </row>
    <row r="3" spans="1:26" ht="21" customHeight="1">
      <c r="A3" s="27">
        <v>3</v>
      </c>
      <c r="B3" s="31" t="s">
        <v>4491</v>
      </c>
      <c r="C3" s="32"/>
      <c r="D3" s="32"/>
      <c r="E3" s="32"/>
      <c r="F3" s="32"/>
      <c r="G3" s="32"/>
      <c r="H3" s="32"/>
      <c r="I3" s="32"/>
      <c r="J3" s="32"/>
      <c r="T3" s="32"/>
    </row>
    <row r="4" spans="1:26" ht="21" customHeight="1">
      <c r="A4" s="27">
        <v>4</v>
      </c>
      <c r="B4" s="28" t="s">
        <v>4207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6" ht="19.5" thickBot="1">
      <c r="A5" s="27">
        <v>5</v>
      </c>
      <c r="B5" s="459" t="s">
        <v>4209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</row>
    <row r="6" spans="1:26" ht="49.5" customHeight="1" thickTop="1">
      <c r="A6" s="27">
        <v>6</v>
      </c>
      <c r="B6" s="590" t="s">
        <v>4210</v>
      </c>
      <c r="C6" s="594" t="s">
        <v>4211</v>
      </c>
      <c r="D6" s="595"/>
      <c r="E6" s="595"/>
      <c r="F6" s="690" t="s">
        <v>4492</v>
      </c>
      <c r="G6" s="691"/>
      <c r="H6" s="692"/>
      <c r="I6" s="691" t="s">
        <v>4493</v>
      </c>
      <c r="J6" s="691"/>
      <c r="K6" s="691"/>
      <c r="L6" s="690" t="s">
        <v>4494</v>
      </c>
      <c r="M6" s="691"/>
      <c r="N6" s="692"/>
      <c r="O6" s="690" t="s">
        <v>4495</v>
      </c>
      <c r="P6" s="691"/>
      <c r="Q6" s="692"/>
      <c r="R6" s="690" t="s">
        <v>4496</v>
      </c>
      <c r="S6" s="691"/>
      <c r="T6" s="691"/>
    </row>
    <row r="7" spans="1:26" ht="30" customHeight="1" thickBot="1">
      <c r="A7" s="27">
        <v>7</v>
      </c>
      <c r="B7" s="591"/>
      <c r="C7" s="257" t="s">
        <v>4211</v>
      </c>
      <c r="D7" s="34" t="s">
        <v>4218</v>
      </c>
      <c r="E7" s="114" t="s">
        <v>4219</v>
      </c>
      <c r="F7" s="36" t="s">
        <v>4211</v>
      </c>
      <c r="G7" s="34" t="s">
        <v>4218</v>
      </c>
      <c r="H7" s="37" t="s">
        <v>4219</v>
      </c>
      <c r="I7" s="114" t="s">
        <v>4211</v>
      </c>
      <c r="J7" s="34" t="s">
        <v>4218</v>
      </c>
      <c r="K7" s="114" t="s">
        <v>4219</v>
      </c>
      <c r="L7" s="36" t="s">
        <v>4211</v>
      </c>
      <c r="M7" s="34" t="s">
        <v>4218</v>
      </c>
      <c r="N7" s="37" t="s">
        <v>4219</v>
      </c>
      <c r="O7" s="114" t="s">
        <v>4211</v>
      </c>
      <c r="P7" s="34" t="s">
        <v>4218</v>
      </c>
      <c r="Q7" s="114" t="s">
        <v>4219</v>
      </c>
      <c r="R7" s="36" t="s">
        <v>4211</v>
      </c>
      <c r="S7" s="34" t="s">
        <v>4218</v>
      </c>
      <c r="T7" s="35" t="s">
        <v>4219</v>
      </c>
    </row>
    <row r="8" spans="1:26" ht="28.5" customHeight="1" thickTop="1" thickBot="1">
      <c r="A8" s="27">
        <v>8</v>
      </c>
      <c r="B8" s="38" t="s">
        <v>4220</v>
      </c>
      <c r="C8" s="228">
        <f>+D8+E8</f>
        <v>0</v>
      </c>
      <c r="D8" s="230">
        <f>+G8+J8+M8+P8+S8</f>
        <v>0</v>
      </c>
      <c r="E8" s="241">
        <f>+H8+K8+N8+Q8+T8</f>
        <v>0</v>
      </c>
      <c r="F8" s="501">
        <f>+G8+H8</f>
        <v>0</v>
      </c>
      <c r="G8" s="502"/>
      <c r="H8" s="503"/>
      <c r="I8" s="501">
        <f>+J8+K8</f>
        <v>0</v>
      </c>
      <c r="J8" s="502"/>
      <c r="K8" s="503"/>
      <c r="L8" s="241">
        <f>+M8+N8</f>
        <v>0</v>
      </c>
      <c r="M8" s="502"/>
      <c r="N8" s="504"/>
      <c r="O8" s="501">
        <f>+P8+Q8</f>
        <v>0</v>
      </c>
      <c r="P8" s="502"/>
      <c r="Q8" s="503"/>
      <c r="R8" s="501">
        <f>+S8+T8</f>
        <v>0</v>
      </c>
      <c r="S8" s="502"/>
      <c r="T8" s="504"/>
    </row>
    <row r="9" spans="1:26" ht="24.75" customHeight="1">
      <c r="A9" s="27">
        <v>9</v>
      </c>
      <c r="B9" s="43" t="s">
        <v>4221</v>
      </c>
      <c r="C9" s="505">
        <f>D9+E9</f>
        <v>0</v>
      </c>
      <c r="D9" s="506">
        <f t="shared" ref="D9:E13" si="0">+G9+J9+M9+P9+S9</f>
        <v>0</v>
      </c>
      <c r="E9" s="507">
        <f t="shared" si="0"/>
        <v>0</v>
      </c>
      <c r="F9" s="403">
        <f>+G9+H9</f>
        <v>0</v>
      </c>
      <c r="G9" s="508"/>
      <c r="H9" s="509"/>
      <c r="I9" s="403">
        <f>+J9+K9</f>
        <v>0</v>
      </c>
      <c r="J9" s="508"/>
      <c r="K9" s="509"/>
      <c r="L9" s="68">
        <f>+M9+N9</f>
        <v>0</v>
      </c>
      <c r="M9" s="508"/>
      <c r="N9" s="510"/>
      <c r="O9" s="403">
        <f>+P9+Q9</f>
        <v>0</v>
      </c>
      <c r="P9" s="508"/>
      <c r="Q9" s="509"/>
      <c r="R9" s="403">
        <f>+S9+T9</f>
        <v>0</v>
      </c>
      <c r="S9" s="508"/>
      <c r="T9" s="510"/>
    </row>
    <row r="10" spans="1:26" ht="24.75" customHeight="1">
      <c r="A10" s="27">
        <v>10</v>
      </c>
      <c r="B10" s="49" t="s">
        <v>4222</v>
      </c>
      <c r="C10" s="192">
        <f t="shared" ref="C10:C13" si="1">D10+E10</f>
        <v>0</v>
      </c>
      <c r="D10" s="201">
        <f t="shared" si="0"/>
        <v>0</v>
      </c>
      <c r="E10" s="265">
        <f t="shared" si="0"/>
        <v>0</v>
      </c>
      <c r="F10" s="262">
        <f t="shared" ref="F10:F13" si="2">+G10+H10</f>
        <v>0</v>
      </c>
      <c r="G10" s="411"/>
      <c r="H10" s="412"/>
      <c r="I10" s="262">
        <f t="shared" ref="I10:I13" si="3">+J10+K10</f>
        <v>0</v>
      </c>
      <c r="J10" s="411"/>
      <c r="K10" s="412"/>
      <c r="L10" s="265">
        <f t="shared" ref="L10:L13" si="4">+M10+N10</f>
        <v>0</v>
      </c>
      <c r="M10" s="411"/>
      <c r="N10" s="415"/>
      <c r="O10" s="262">
        <f t="shared" ref="O10:O13" si="5">+P10+Q10</f>
        <v>0</v>
      </c>
      <c r="P10" s="411"/>
      <c r="Q10" s="412"/>
      <c r="R10" s="262">
        <f t="shared" ref="R10:R13" si="6">+S10+T10</f>
        <v>0</v>
      </c>
      <c r="S10" s="411"/>
      <c r="T10" s="415"/>
    </row>
    <row r="11" spans="1:26" ht="24.75" customHeight="1">
      <c r="A11" s="27">
        <v>11</v>
      </c>
      <c r="B11" s="49" t="s">
        <v>4223</v>
      </c>
      <c r="C11" s="192">
        <f t="shared" si="1"/>
        <v>0</v>
      </c>
      <c r="D11" s="201">
        <f>+G11+J11+M11+P11+S11</f>
        <v>0</v>
      </c>
      <c r="E11" s="265">
        <f t="shared" si="0"/>
        <v>0</v>
      </c>
      <c r="F11" s="262">
        <f t="shared" si="2"/>
        <v>0</v>
      </c>
      <c r="G11" s="411"/>
      <c r="H11" s="412"/>
      <c r="I11" s="262">
        <f t="shared" si="3"/>
        <v>0</v>
      </c>
      <c r="J11" s="411"/>
      <c r="K11" s="412"/>
      <c r="L11" s="265">
        <f t="shared" si="4"/>
        <v>0</v>
      </c>
      <c r="M11" s="411"/>
      <c r="N11" s="415"/>
      <c r="O11" s="262">
        <f t="shared" si="5"/>
        <v>0</v>
      </c>
      <c r="P11" s="411"/>
      <c r="Q11" s="412"/>
      <c r="R11" s="262">
        <f t="shared" si="6"/>
        <v>0</v>
      </c>
      <c r="S11" s="411"/>
      <c r="T11" s="415"/>
    </row>
    <row r="12" spans="1:26" ht="24.75" customHeight="1">
      <c r="A12" s="27">
        <v>12</v>
      </c>
      <c r="B12" s="49" t="s">
        <v>4224</v>
      </c>
      <c r="C12" s="192">
        <f t="shared" si="1"/>
        <v>0</v>
      </c>
      <c r="D12" s="201">
        <f t="shared" si="0"/>
        <v>0</v>
      </c>
      <c r="E12" s="265">
        <f t="shared" si="0"/>
        <v>0</v>
      </c>
      <c r="F12" s="262">
        <f t="shared" si="2"/>
        <v>0</v>
      </c>
      <c r="G12" s="411"/>
      <c r="H12" s="412"/>
      <c r="I12" s="262">
        <f t="shared" si="3"/>
        <v>0</v>
      </c>
      <c r="J12" s="411"/>
      <c r="K12" s="412"/>
      <c r="L12" s="265">
        <f t="shared" si="4"/>
        <v>0</v>
      </c>
      <c r="M12" s="411"/>
      <c r="N12" s="415"/>
      <c r="O12" s="262">
        <f t="shared" si="5"/>
        <v>0</v>
      </c>
      <c r="P12" s="411"/>
      <c r="Q12" s="412"/>
      <c r="R12" s="262">
        <f t="shared" si="6"/>
        <v>0</v>
      </c>
      <c r="S12" s="411"/>
      <c r="T12" s="415"/>
    </row>
    <row r="13" spans="1:26" ht="24.75" customHeight="1" thickBot="1">
      <c r="A13" s="27">
        <v>13</v>
      </c>
      <c r="B13" s="511" t="s">
        <v>4225</v>
      </c>
      <c r="C13" s="512">
        <f t="shared" si="1"/>
        <v>0</v>
      </c>
      <c r="D13" s="513">
        <f t="shared" si="0"/>
        <v>0</v>
      </c>
      <c r="E13" s="514">
        <f t="shared" si="0"/>
        <v>0</v>
      </c>
      <c r="F13" s="515">
        <f t="shared" si="2"/>
        <v>0</v>
      </c>
      <c r="G13" s="516"/>
      <c r="H13" s="517"/>
      <c r="I13" s="515">
        <f t="shared" si="3"/>
        <v>0</v>
      </c>
      <c r="J13" s="516"/>
      <c r="K13" s="517"/>
      <c r="L13" s="514">
        <f t="shared" si="4"/>
        <v>0</v>
      </c>
      <c r="M13" s="516"/>
      <c r="N13" s="518"/>
      <c r="O13" s="515">
        <f t="shared" si="5"/>
        <v>0</v>
      </c>
      <c r="P13" s="516"/>
      <c r="Q13" s="517"/>
      <c r="R13" s="515">
        <f t="shared" si="6"/>
        <v>0</v>
      </c>
      <c r="S13" s="516"/>
      <c r="T13" s="518"/>
    </row>
    <row r="14" spans="1:26" ht="28.5" customHeight="1" thickBot="1">
      <c r="A14" s="27">
        <v>14</v>
      </c>
      <c r="B14" s="321" t="s">
        <v>4226</v>
      </c>
      <c r="C14" s="519">
        <f>+D14+E14</f>
        <v>0</v>
      </c>
      <c r="D14" s="520">
        <f>((D8+D9+D10)-(D11+D12+D13))</f>
        <v>0</v>
      </c>
      <c r="E14" s="521">
        <f>((E8+E9+E10)-(E11+E12+E13))</f>
        <v>0</v>
      </c>
      <c r="F14" s="522">
        <f>+G14+H14</f>
        <v>0</v>
      </c>
      <c r="G14" s="520">
        <f>((G8+G9+G10)-(G11+G12+G13))</f>
        <v>0</v>
      </c>
      <c r="H14" s="523">
        <f>((H8+H9+H10)-(H11+H12+H13))</f>
        <v>0</v>
      </c>
      <c r="I14" s="522">
        <f>+J14+K14</f>
        <v>0</v>
      </c>
      <c r="J14" s="520">
        <f>((J8+J9+J10)-(J11+J12+J13))</f>
        <v>0</v>
      </c>
      <c r="K14" s="523">
        <f>((K8+K9+K10)-(K11+K12+K13))</f>
        <v>0</v>
      </c>
      <c r="L14" s="521">
        <f>+M14+N14</f>
        <v>0</v>
      </c>
      <c r="M14" s="520">
        <f>((M8+M9+M10)-(M11+M12+M13))</f>
        <v>0</v>
      </c>
      <c r="N14" s="521">
        <f>((N8+N9+N10)-(N11+N12+N13))</f>
        <v>0</v>
      </c>
      <c r="O14" s="522">
        <f>+P14+Q14</f>
        <v>0</v>
      </c>
      <c r="P14" s="520">
        <f>((P8+P9+P10)-(P11+P12+P13))</f>
        <v>0</v>
      </c>
      <c r="Q14" s="523">
        <f>((Q8+Q9+Q10)-(Q11+Q12+Q13))</f>
        <v>0</v>
      </c>
      <c r="R14" s="522">
        <f>+S14+T14</f>
        <v>0</v>
      </c>
      <c r="S14" s="520">
        <f>((S8+S9+S10)-(S11+S12+S13))</f>
        <v>0</v>
      </c>
      <c r="T14" s="521">
        <f>((T8+T9+T10)-(T11+T12+T13))</f>
        <v>0</v>
      </c>
    </row>
    <row r="15" spans="1:26" ht="28.5" customHeight="1">
      <c r="A15" s="27">
        <v>15</v>
      </c>
      <c r="B15" s="524" t="s">
        <v>4227</v>
      </c>
      <c r="C15" s="195">
        <f t="shared" ref="C15:C16" si="7">D15+E15</f>
        <v>0</v>
      </c>
      <c r="D15" s="197">
        <f>G15+J15+M15+P15+S15</f>
        <v>0</v>
      </c>
      <c r="E15" s="525">
        <f>+H15+K15+N15+Q15+T15</f>
        <v>0</v>
      </c>
      <c r="F15" s="270">
        <f t="shared" ref="F15:F16" si="8">+G15+H15</f>
        <v>0</v>
      </c>
      <c r="G15" s="526"/>
      <c r="H15" s="527"/>
      <c r="I15" s="270">
        <f t="shared" ref="I15:I16" si="9">+J15+K15</f>
        <v>0</v>
      </c>
      <c r="J15" s="526"/>
      <c r="K15" s="527"/>
      <c r="L15" s="525">
        <f t="shared" ref="L15:L16" si="10">+M15+N15</f>
        <v>0</v>
      </c>
      <c r="M15" s="526"/>
      <c r="N15" s="528"/>
      <c r="O15" s="270">
        <f t="shared" ref="O15:O16" si="11">+P15+Q15</f>
        <v>0</v>
      </c>
      <c r="P15" s="526"/>
      <c r="Q15" s="527"/>
      <c r="R15" s="270">
        <f t="shared" ref="R15:R16" si="12">+S15+T15</f>
        <v>0</v>
      </c>
      <c r="S15" s="526"/>
      <c r="T15" s="528"/>
    </row>
    <row r="16" spans="1:26" ht="28.5" customHeight="1" thickBot="1">
      <c r="A16" s="27">
        <v>16</v>
      </c>
      <c r="B16" s="374" t="s">
        <v>4497</v>
      </c>
      <c r="C16" s="217">
        <f t="shared" si="7"/>
        <v>0</v>
      </c>
      <c r="D16" s="529">
        <f>G16+J16+M16+P16+S16</f>
        <v>0</v>
      </c>
      <c r="E16" s="530">
        <f>+H16+K16+N16+Q16+T16</f>
        <v>0</v>
      </c>
      <c r="F16" s="531">
        <f t="shared" si="8"/>
        <v>0</v>
      </c>
      <c r="G16" s="456"/>
      <c r="H16" s="532"/>
      <c r="I16" s="531">
        <f t="shared" si="9"/>
        <v>0</v>
      </c>
      <c r="J16" s="456"/>
      <c r="K16" s="532"/>
      <c r="L16" s="530">
        <f t="shared" si="10"/>
        <v>0</v>
      </c>
      <c r="M16" s="456"/>
      <c r="N16" s="424"/>
      <c r="O16" s="531">
        <f t="shared" si="11"/>
        <v>0</v>
      </c>
      <c r="P16" s="456"/>
      <c r="Q16" s="532"/>
      <c r="R16" s="531">
        <f t="shared" si="12"/>
        <v>0</v>
      </c>
      <c r="S16" s="456"/>
      <c r="T16" s="424"/>
    </row>
    <row r="17" spans="1:20" ht="28.5" customHeight="1" thickTop="1">
      <c r="A17" s="27">
        <v>17</v>
      </c>
      <c r="B17" s="533"/>
      <c r="C17" s="67"/>
      <c r="D17" s="67"/>
      <c r="E17" s="67"/>
      <c r="F17" s="68"/>
      <c r="G17" s="69" t="str">
        <f>IF((G15+G16)=G14,"","XX")</f>
        <v/>
      </c>
      <c r="H17" s="69" t="str">
        <f>IF((H15+H16)=H14,"","XX")</f>
        <v/>
      </c>
      <c r="I17" s="69"/>
      <c r="J17" s="69" t="str">
        <f>IF((J15+J16)=J14,"","XX")</f>
        <v/>
      </c>
      <c r="K17" s="69" t="str">
        <f>IF((K15+K16)=K14,"","XX")</f>
        <v/>
      </c>
      <c r="L17" s="69"/>
      <c r="M17" s="69" t="str">
        <f>IF((M15+M16)=M14,"","XX")</f>
        <v/>
      </c>
      <c r="N17" s="69" t="str">
        <f>IF((N15+N16)=N14,"","XX")</f>
        <v/>
      </c>
      <c r="O17" s="69"/>
      <c r="P17" s="69" t="str">
        <f>IF((P15+P16)=P14,"","XX")</f>
        <v/>
      </c>
      <c r="Q17" s="69" t="str">
        <f>IF((Q15+Q16)=Q14,"","XX")</f>
        <v/>
      </c>
      <c r="R17" s="69"/>
      <c r="S17" s="69" t="str">
        <f>IF((S15+S16)=S14,"","XX")</f>
        <v/>
      </c>
      <c r="T17" s="69" t="str">
        <f>IF((T15+T16)=T14,"","XX")</f>
        <v/>
      </c>
    </row>
    <row r="18" spans="1:20" ht="18" customHeight="1">
      <c r="A18" s="27">
        <v>18</v>
      </c>
      <c r="C18" s="327"/>
      <c r="D18" s="327"/>
      <c r="G18" s="593" t="str">
        <f>IF(OR(G17="XX",H17="XX",J17="XX",K17="XX",M17="XX",N17="XX",P17="XX",Q17="XX",S17="XX",T17="XX"),"¡VERIFICAR LOS DATOS!.
La MATRÍCULA FINAL y el desglose de APROBADOS y REPROBADOS, no coinciden.","")</f>
        <v/>
      </c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</row>
    <row r="19" spans="1:20">
      <c r="A19" s="27">
        <v>19</v>
      </c>
      <c r="B19" s="327"/>
      <c r="C19" s="327"/>
      <c r="D19" s="327"/>
      <c r="G19" s="593"/>
      <c r="H19" s="593"/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</row>
    <row r="20" spans="1:20">
      <c r="A20" s="27">
        <v>20</v>
      </c>
      <c r="B20" s="70" t="s">
        <v>4230</v>
      </c>
    </row>
    <row r="21" spans="1:20" ht="16.5" customHeight="1">
      <c r="A21" s="27">
        <v>21</v>
      </c>
      <c r="B21" s="581"/>
      <c r="C21" s="582"/>
      <c r="D21" s="582"/>
      <c r="E21" s="582"/>
      <c r="F21" s="582"/>
      <c r="G21" s="582"/>
      <c r="H21" s="582"/>
      <c r="I21" s="582"/>
      <c r="J21" s="582"/>
      <c r="K21" s="582"/>
      <c r="L21" s="582"/>
      <c r="M21" s="582"/>
      <c r="N21" s="582"/>
      <c r="O21" s="582"/>
      <c r="P21" s="582"/>
      <c r="Q21" s="582"/>
      <c r="R21" s="582"/>
      <c r="S21" s="582"/>
      <c r="T21" s="583"/>
    </row>
    <row r="22" spans="1:20" ht="16.5" customHeight="1">
      <c r="B22" s="584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6"/>
    </row>
    <row r="23" spans="1:20" ht="16.5" customHeight="1">
      <c r="B23" s="584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6"/>
    </row>
    <row r="24" spans="1:20" ht="16.5" customHeight="1">
      <c r="B24" s="584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6"/>
    </row>
    <row r="25" spans="1:20" ht="16.5" customHeight="1">
      <c r="B25" s="587"/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9"/>
    </row>
  </sheetData>
  <sheetProtection algorithmName="SHA-512" hashValue="/u9E9Yh4rDpi7Sn0pyfoLn+K9GXF/F2mvk3NK2Gv+wEOf37RnRvXgqBPEsThm4LicS6wKcgbaSGfocMr2JCoKQ==" saltValue="fGmtC0m1roDtN5L1Sd/IFg==" spinCount="100000" sheet="1" objects="1" scenarios="1"/>
  <mergeCells count="9">
    <mergeCell ref="B21:T25"/>
    <mergeCell ref="R6:T6"/>
    <mergeCell ref="B6:B7"/>
    <mergeCell ref="C6:E6"/>
    <mergeCell ref="F6:H6"/>
    <mergeCell ref="I6:K6"/>
    <mergeCell ref="L6:N6"/>
    <mergeCell ref="O6:Q6"/>
    <mergeCell ref="G18:T19"/>
  </mergeCells>
  <conditionalFormatting sqref="C8:F16 I8:I16 L8:L16 O8:O16 R8:R16">
    <cfRule type="cellIs" dxfId="7" priority="3" operator="equal">
      <formula>0</formula>
    </cfRule>
  </conditionalFormatting>
  <conditionalFormatting sqref="C17:T17">
    <cfRule type="cellIs" dxfId="6" priority="2" operator="equal">
      <formula>0</formula>
    </cfRule>
  </conditionalFormatting>
  <conditionalFormatting sqref="F17:T17">
    <cfRule type="cellIs" dxfId="5" priority="1" operator="equal">
      <formula>"X"</formula>
    </cfRule>
  </conditionalFormatting>
  <conditionalFormatting sqref="G14:H14 J14:K14 M14:N14 P14:Q14 S14:T14">
    <cfRule type="cellIs" dxfId="4" priority="4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5" orientation="landscape" r:id="rId1"/>
  <headerFooter>
    <oddFooter>&amp;R&amp;"Carlito,Negrita Cursiva"Académica Diurna&amp;"Carlito,Cursiva", 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6217-D8FC-44D4-BBD8-3551A4116121}">
  <sheetPr codeName="Hoja3">
    <pageSetUpPr fitToPage="1"/>
  </sheetPr>
  <dimension ref="A1:Z21"/>
  <sheetViews>
    <sheetView showGridLines="0" zoomScale="95" zoomScaleNormal="95" workbookViewId="0"/>
  </sheetViews>
  <sheetFormatPr defaultColWidth="11.42578125" defaultRowHeight="15"/>
  <cols>
    <col min="1" max="1" width="3.42578125" style="27" customWidth="1"/>
    <col min="2" max="2" width="40.28515625" style="7" customWidth="1"/>
    <col min="3" max="20" width="7.7109375" style="7" customWidth="1"/>
    <col min="21" max="16384" width="11.42578125" style="7"/>
  </cols>
  <sheetData>
    <row r="1" spans="1:26" ht="18" customHeight="1">
      <c r="A1" s="27">
        <v>1</v>
      </c>
      <c r="B1" s="28" t="s">
        <v>4498</v>
      </c>
      <c r="C1" s="29"/>
      <c r="D1" s="29"/>
      <c r="E1" s="29"/>
      <c r="F1" s="29"/>
      <c r="G1" s="29"/>
      <c r="H1" s="29"/>
      <c r="I1" s="29"/>
      <c r="J1" s="29"/>
    </row>
    <row r="2" spans="1:26" ht="26.25">
      <c r="A2" s="27">
        <v>2</v>
      </c>
      <c r="B2" s="30" t="s">
        <v>4499</v>
      </c>
      <c r="C2" s="29"/>
      <c r="D2" s="29"/>
      <c r="E2" s="29"/>
      <c r="F2" s="29"/>
      <c r="G2" s="29"/>
      <c r="H2" s="29"/>
      <c r="I2" s="29"/>
      <c r="J2" s="29"/>
    </row>
    <row r="3" spans="1:26" ht="21" customHeight="1">
      <c r="A3" s="27">
        <v>3</v>
      </c>
      <c r="B3" s="31" t="s">
        <v>4491</v>
      </c>
      <c r="C3" s="32"/>
      <c r="D3" s="32"/>
      <c r="E3" s="32"/>
      <c r="F3" s="32"/>
      <c r="G3" s="32"/>
      <c r="H3" s="32"/>
      <c r="I3" s="32"/>
      <c r="J3" s="32"/>
      <c r="T3" s="32"/>
    </row>
    <row r="4" spans="1:26" ht="21" customHeight="1">
      <c r="A4" s="27">
        <v>4</v>
      </c>
      <c r="B4" s="28" t="s">
        <v>4207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6" ht="19.5" thickBot="1">
      <c r="A5" s="27">
        <v>5</v>
      </c>
      <c r="B5" s="459" t="s">
        <v>4209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</row>
    <row r="6" spans="1:26" ht="49.5" customHeight="1" thickTop="1">
      <c r="A6" s="27">
        <v>6</v>
      </c>
      <c r="B6" s="590" t="s">
        <v>4210</v>
      </c>
      <c r="C6" s="594" t="s">
        <v>4211</v>
      </c>
      <c r="D6" s="595"/>
      <c r="E6" s="595"/>
      <c r="F6" s="690" t="s">
        <v>4492</v>
      </c>
      <c r="G6" s="691"/>
      <c r="H6" s="692"/>
      <c r="I6" s="691" t="s">
        <v>4493</v>
      </c>
      <c r="J6" s="691"/>
      <c r="K6" s="691"/>
      <c r="L6" s="690" t="s">
        <v>4494</v>
      </c>
      <c r="M6" s="691"/>
      <c r="N6" s="692"/>
      <c r="O6" s="690" t="s">
        <v>4495</v>
      </c>
      <c r="P6" s="691"/>
      <c r="Q6" s="692"/>
      <c r="R6" s="690" t="s">
        <v>4496</v>
      </c>
      <c r="S6" s="691"/>
      <c r="T6" s="691"/>
    </row>
    <row r="7" spans="1:26" ht="30" customHeight="1" thickBot="1">
      <c r="A7" s="27">
        <v>7</v>
      </c>
      <c r="B7" s="591"/>
      <c r="C7" s="257" t="s">
        <v>4211</v>
      </c>
      <c r="D7" s="34" t="s">
        <v>4218</v>
      </c>
      <c r="E7" s="114" t="s">
        <v>4219</v>
      </c>
      <c r="F7" s="36" t="s">
        <v>4211</v>
      </c>
      <c r="G7" s="34" t="s">
        <v>4218</v>
      </c>
      <c r="H7" s="37" t="s">
        <v>4219</v>
      </c>
      <c r="I7" s="114" t="s">
        <v>4211</v>
      </c>
      <c r="J7" s="34" t="s">
        <v>4218</v>
      </c>
      <c r="K7" s="114" t="s">
        <v>4219</v>
      </c>
      <c r="L7" s="36" t="s">
        <v>4211</v>
      </c>
      <c r="M7" s="34" t="s">
        <v>4218</v>
      </c>
      <c r="N7" s="37" t="s">
        <v>4219</v>
      </c>
      <c r="O7" s="114" t="s">
        <v>4211</v>
      </c>
      <c r="P7" s="34" t="s">
        <v>4218</v>
      </c>
      <c r="Q7" s="114" t="s">
        <v>4219</v>
      </c>
      <c r="R7" s="36" t="s">
        <v>4211</v>
      </c>
      <c r="S7" s="34" t="s">
        <v>4218</v>
      </c>
      <c r="T7" s="35" t="s">
        <v>4219</v>
      </c>
    </row>
    <row r="8" spans="1:26" ht="28.5" customHeight="1" thickTop="1" thickBot="1">
      <c r="A8" s="27">
        <v>8</v>
      </c>
      <c r="B8" s="38" t="s">
        <v>4220</v>
      </c>
      <c r="C8" s="228">
        <f>+D8+E8</f>
        <v>0</v>
      </c>
      <c r="D8" s="230">
        <f>+G8+J8+M8+P8+S8</f>
        <v>0</v>
      </c>
      <c r="E8" s="241">
        <f>+H8+K8+N8+Q8+T8</f>
        <v>0</v>
      </c>
      <c r="F8" s="501">
        <f>+G8+H8</f>
        <v>0</v>
      </c>
      <c r="G8" s="502"/>
      <c r="H8" s="503"/>
      <c r="I8" s="501">
        <f>+J8+K8</f>
        <v>0</v>
      </c>
      <c r="J8" s="502"/>
      <c r="K8" s="503"/>
      <c r="L8" s="241">
        <f>+M8+N8</f>
        <v>0</v>
      </c>
      <c r="M8" s="502"/>
      <c r="N8" s="504"/>
      <c r="O8" s="501">
        <f>+P8+Q8</f>
        <v>0</v>
      </c>
      <c r="P8" s="502"/>
      <c r="Q8" s="503"/>
      <c r="R8" s="501">
        <f>+S8+T8</f>
        <v>0</v>
      </c>
      <c r="S8" s="502"/>
      <c r="T8" s="504"/>
    </row>
    <row r="9" spans="1:26" ht="24.75" customHeight="1">
      <c r="A9" s="27">
        <v>9</v>
      </c>
      <c r="B9" s="43" t="s">
        <v>4221</v>
      </c>
      <c r="C9" s="505">
        <f>D9+E9</f>
        <v>0</v>
      </c>
      <c r="D9" s="506">
        <f t="shared" ref="D9:E13" si="0">+G9+J9+M9+P9+S9</f>
        <v>0</v>
      </c>
      <c r="E9" s="507">
        <f t="shared" si="0"/>
        <v>0</v>
      </c>
      <c r="F9" s="403">
        <f>+G9+H9</f>
        <v>0</v>
      </c>
      <c r="G9" s="508"/>
      <c r="H9" s="509"/>
      <c r="I9" s="403">
        <f>+J9+K9</f>
        <v>0</v>
      </c>
      <c r="J9" s="508"/>
      <c r="K9" s="509"/>
      <c r="L9" s="68">
        <f>+M9+N9</f>
        <v>0</v>
      </c>
      <c r="M9" s="508"/>
      <c r="N9" s="510"/>
      <c r="O9" s="403">
        <f>+P9+Q9</f>
        <v>0</v>
      </c>
      <c r="P9" s="508"/>
      <c r="Q9" s="509"/>
      <c r="R9" s="403">
        <f>+S9+T9</f>
        <v>0</v>
      </c>
      <c r="S9" s="508"/>
      <c r="T9" s="510"/>
    </row>
    <row r="10" spans="1:26" ht="24.75" customHeight="1">
      <c r="A10" s="27">
        <v>10</v>
      </c>
      <c r="B10" s="49" t="s">
        <v>4222</v>
      </c>
      <c r="C10" s="192">
        <f t="shared" ref="C10:C13" si="1">D10+E10</f>
        <v>0</v>
      </c>
      <c r="D10" s="201">
        <f t="shared" si="0"/>
        <v>0</v>
      </c>
      <c r="E10" s="265">
        <f t="shared" si="0"/>
        <v>0</v>
      </c>
      <c r="F10" s="262">
        <f t="shared" ref="F10:F13" si="2">+G10+H10</f>
        <v>0</v>
      </c>
      <c r="G10" s="411"/>
      <c r="H10" s="412"/>
      <c r="I10" s="262">
        <f t="shared" ref="I10:I13" si="3">+J10+K10</f>
        <v>0</v>
      </c>
      <c r="J10" s="411"/>
      <c r="K10" s="412"/>
      <c r="L10" s="265">
        <f t="shared" ref="L10:L13" si="4">+M10+N10</f>
        <v>0</v>
      </c>
      <c r="M10" s="411"/>
      <c r="N10" s="415"/>
      <c r="O10" s="262">
        <f t="shared" ref="O10:O13" si="5">+P10+Q10</f>
        <v>0</v>
      </c>
      <c r="P10" s="411"/>
      <c r="Q10" s="412"/>
      <c r="R10" s="262">
        <f t="shared" ref="R10:R13" si="6">+S10+T10</f>
        <v>0</v>
      </c>
      <c r="S10" s="411"/>
      <c r="T10" s="415"/>
    </row>
    <row r="11" spans="1:26" ht="24.75" customHeight="1">
      <c r="A11" s="27">
        <v>11</v>
      </c>
      <c r="B11" s="49" t="s">
        <v>4223</v>
      </c>
      <c r="C11" s="192">
        <f t="shared" si="1"/>
        <v>0</v>
      </c>
      <c r="D11" s="201">
        <f>+G11+J11+M11+P11+S11</f>
        <v>0</v>
      </c>
      <c r="E11" s="265">
        <f t="shared" si="0"/>
        <v>0</v>
      </c>
      <c r="F11" s="262">
        <f t="shared" si="2"/>
        <v>0</v>
      </c>
      <c r="G11" s="411"/>
      <c r="H11" s="412"/>
      <c r="I11" s="262">
        <f t="shared" si="3"/>
        <v>0</v>
      </c>
      <c r="J11" s="411"/>
      <c r="K11" s="412"/>
      <c r="L11" s="265">
        <f t="shared" si="4"/>
        <v>0</v>
      </c>
      <c r="M11" s="411"/>
      <c r="N11" s="415"/>
      <c r="O11" s="262">
        <f t="shared" si="5"/>
        <v>0</v>
      </c>
      <c r="P11" s="411"/>
      <c r="Q11" s="412"/>
      <c r="R11" s="262">
        <f t="shared" si="6"/>
        <v>0</v>
      </c>
      <c r="S11" s="411"/>
      <c r="T11" s="415"/>
    </row>
    <row r="12" spans="1:26" ht="24.75" customHeight="1">
      <c r="A12" s="27">
        <v>12</v>
      </c>
      <c r="B12" s="49" t="s">
        <v>4224</v>
      </c>
      <c r="C12" s="192">
        <f t="shared" si="1"/>
        <v>0</v>
      </c>
      <c r="D12" s="201">
        <f t="shared" si="0"/>
        <v>0</v>
      </c>
      <c r="E12" s="265">
        <f t="shared" si="0"/>
        <v>0</v>
      </c>
      <c r="F12" s="262">
        <f t="shared" si="2"/>
        <v>0</v>
      </c>
      <c r="G12" s="411"/>
      <c r="H12" s="412"/>
      <c r="I12" s="262">
        <f t="shared" si="3"/>
        <v>0</v>
      </c>
      <c r="J12" s="411"/>
      <c r="K12" s="412"/>
      <c r="L12" s="265">
        <f t="shared" si="4"/>
        <v>0</v>
      </c>
      <c r="M12" s="411"/>
      <c r="N12" s="415"/>
      <c r="O12" s="262">
        <f t="shared" si="5"/>
        <v>0</v>
      </c>
      <c r="P12" s="411"/>
      <c r="Q12" s="412"/>
      <c r="R12" s="262">
        <f t="shared" si="6"/>
        <v>0</v>
      </c>
      <c r="S12" s="411"/>
      <c r="T12" s="415"/>
    </row>
    <row r="13" spans="1:26" ht="24.75" customHeight="1" thickBot="1">
      <c r="A13" s="27">
        <v>13</v>
      </c>
      <c r="B13" s="511" t="s">
        <v>4225</v>
      </c>
      <c r="C13" s="512">
        <f t="shared" si="1"/>
        <v>0</v>
      </c>
      <c r="D13" s="513">
        <f t="shared" si="0"/>
        <v>0</v>
      </c>
      <c r="E13" s="514">
        <f t="shared" si="0"/>
        <v>0</v>
      </c>
      <c r="F13" s="515">
        <f t="shared" si="2"/>
        <v>0</v>
      </c>
      <c r="G13" s="516"/>
      <c r="H13" s="517"/>
      <c r="I13" s="515">
        <f t="shared" si="3"/>
        <v>0</v>
      </c>
      <c r="J13" s="516"/>
      <c r="K13" s="517"/>
      <c r="L13" s="514">
        <f t="shared" si="4"/>
        <v>0</v>
      </c>
      <c r="M13" s="516"/>
      <c r="N13" s="518"/>
      <c r="O13" s="515">
        <f t="shared" si="5"/>
        <v>0</v>
      </c>
      <c r="P13" s="516"/>
      <c r="Q13" s="517"/>
      <c r="R13" s="515">
        <f t="shared" si="6"/>
        <v>0</v>
      </c>
      <c r="S13" s="516"/>
      <c r="T13" s="518"/>
    </row>
    <row r="14" spans="1:26" ht="28.5" customHeight="1" thickBot="1">
      <c r="A14" s="27">
        <v>14</v>
      </c>
      <c r="B14" s="59" t="s">
        <v>4226</v>
      </c>
      <c r="C14" s="534">
        <f>+D14+E14</f>
        <v>0</v>
      </c>
      <c r="D14" s="535">
        <f>((D8+D9+D10)-(D11+D12+D13))</f>
        <v>0</v>
      </c>
      <c r="E14" s="536">
        <f>((E8+E9+E10)-(E11+E12+E13))</f>
        <v>0</v>
      </c>
      <c r="F14" s="537">
        <f>+G14+H14</f>
        <v>0</v>
      </c>
      <c r="G14" s="535">
        <f>((G8+G9+G10)-(G11+G12+G13))</f>
        <v>0</v>
      </c>
      <c r="H14" s="538">
        <f>((H8+H9+H10)-(H11+H12+H13))</f>
        <v>0</v>
      </c>
      <c r="I14" s="537">
        <f>+J14+K14</f>
        <v>0</v>
      </c>
      <c r="J14" s="535">
        <f>((J8+J9+J10)-(J11+J12+J13))</f>
        <v>0</v>
      </c>
      <c r="K14" s="538">
        <f>((K8+K9+K10)-(K11+K12+K13))</f>
        <v>0</v>
      </c>
      <c r="L14" s="536">
        <f>+M14+N14</f>
        <v>0</v>
      </c>
      <c r="M14" s="535">
        <f>((M8+M9+M10)-(M11+M12+M13))</f>
        <v>0</v>
      </c>
      <c r="N14" s="536">
        <f>((N8+N9+N10)-(N11+N12+N13))</f>
        <v>0</v>
      </c>
      <c r="O14" s="537">
        <f>+P14+Q14</f>
        <v>0</v>
      </c>
      <c r="P14" s="535">
        <f>((P8+P9+P10)-(P11+P12+P13))</f>
        <v>0</v>
      </c>
      <c r="Q14" s="538">
        <f>((Q8+Q9+Q10)-(Q11+Q12+Q13))</f>
        <v>0</v>
      </c>
      <c r="R14" s="537">
        <f>+S14+T14</f>
        <v>0</v>
      </c>
      <c r="S14" s="535">
        <f>((S8+S9+S10)-(S11+S12+S13))</f>
        <v>0</v>
      </c>
      <c r="T14" s="536">
        <f>((T8+T9+T10)-(T11+T12+T13))</f>
        <v>0</v>
      </c>
    </row>
    <row r="15" spans="1:26" ht="16.5" thickTop="1">
      <c r="A15" s="27">
        <v>15</v>
      </c>
      <c r="B15" s="66"/>
      <c r="C15" s="67"/>
      <c r="D15" s="67"/>
      <c r="E15" s="67"/>
      <c r="F15" s="68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26">
      <c r="A16" s="27">
        <v>16</v>
      </c>
      <c r="B16" s="70" t="s">
        <v>4230</v>
      </c>
    </row>
    <row r="17" spans="1:20" ht="16.5" customHeight="1">
      <c r="A17" s="27">
        <v>17</v>
      </c>
      <c r="B17" s="581"/>
      <c r="C17" s="582"/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582"/>
      <c r="O17" s="582"/>
      <c r="P17" s="582"/>
      <c r="Q17" s="582"/>
      <c r="R17" s="582"/>
      <c r="S17" s="582"/>
      <c r="T17" s="583"/>
    </row>
    <row r="18" spans="1:20" ht="16.5" customHeight="1">
      <c r="B18" s="584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6"/>
    </row>
    <row r="19" spans="1:20" ht="16.5" customHeight="1">
      <c r="B19" s="584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6"/>
    </row>
    <row r="20" spans="1:20" ht="16.5" customHeight="1">
      <c r="B20" s="584"/>
      <c r="C20" s="585"/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6"/>
    </row>
    <row r="21" spans="1:20" ht="16.5" customHeight="1">
      <c r="B21" s="587"/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9"/>
    </row>
  </sheetData>
  <sheetProtection algorithmName="SHA-512" hashValue="dffXzcfLLiQnfifRlHY2b1xkZPg80dQdl4QvwzTXOFoNaEaN1NXCaCqvs1bukJhBO3eztDyPPCWcrl6hEk8mqA==" saltValue="BHJCfyHoH/MMSebZ0JBMvg==" spinCount="100000" sheet="1" objects="1" scenarios="1"/>
  <mergeCells count="8">
    <mergeCell ref="B17:T21"/>
    <mergeCell ref="R6:T6"/>
    <mergeCell ref="B6:B7"/>
    <mergeCell ref="C6:E6"/>
    <mergeCell ref="F6:H6"/>
    <mergeCell ref="I6:K6"/>
    <mergeCell ref="L6:N6"/>
    <mergeCell ref="O6:Q6"/>
  </mergeCells>
  <conditionalFormatting sqref="C8:F14 I8:I14 L8:L14 O8:O14 R8:R14">
    <cfRule type="cellIs" dxfId="3" priority="1" operator="equal">
      <formula>0</formula>
    </cfRule>
  </conditionalFormatting>
  <conditionalFormatting sqref="C15:T15">
    <cfRule type="cellIs" dxfId="2" priority="4" operator="equal">
      <formula>0</formula>
    </cfRule>
  </conditionalFormatting>
  <conditionalFormatting sqref="F15:T15">
    <cfRule type="cellIs" dxfId="1" priority="3" operator="equal">
      <formula>"X"</formula>
    </cfRule>
  </conditionalFormatting>
  <conditionalFormatting sqref="G14:H14 J14:K14 M14:N14 P14:Q14 S14:T14">
    <cfRule type="cellIs" dxfId="0" priority="2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5" orientation="landscape" r:id="rId1"/>
  <headerFooter>
    <oddFooter>&amp;R&amp;"Carlito,Negrita Cursiva"Académica Diurna&amp;"Carlito,Cursiva",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C000"/>
  </sheetPr>
  <dimension ref="A1:U487"/>
  <sheetViews>
    <sheetView zoomScale="80" zoomScaleNormal="80" workbookViewId="0">
      <pane ySplit="2" topLeftCell="A450" activePane="bottomLeft" state="frozen"/>
      <selection pane="bottomLeft" activeCell="B2" sqref="B2:E2"/>
      <selection activeCell="B2" sqref="B2:E2"/>
    </sheetView>
  </sheetViews>
  <sheetFormatPr defaultColWidth="11.42578125" defaultRowHeight="15"/>
  <cols>
    <col min="1" max="1" width="11.7109375" style="334" bestFit="1" customWidth="1"/>
    <col min="2" max="2" width="11.42578125" style="334" bestFit="1" customWidth="1"/>
    <col min="3" max="3" width="53.5703125" style="334" bestFit="1" customWidth="1"/>
    <col min="4" max="4" width="21.42578125" style="334" bestFit="1" customWidth="1"/>
    <col min="5" max="5" width="9.42578125" style="334" bestFit="1" customWidth="1"/>
    <col min="6" max="6" width="6.5703125" style="334" bestFit="1" customWidth="1"/>
    <col min="7" max="7" width="7.85546875" style="334" bestFit="1" customWidth="1"/>
    <col min="8" max="8" width="7.42578125" style="334" bestFit="1" customWidth="1"/>
    <col min="9" max="9" width="8" style="334" customWidth="1"/>
    <col min="10" max="10" width="14.42578125" style="334" bestFit="1" customWidth="1"/>
    <col min="11" max="11" width="11.85546875" style="334" bestFit="1" customWidth="1"/>
    <col min="12" max="13" width="12.85546875" style="334" bestFit="1" customWidth="1"/>
    <col min="14" max="15" width="17.5703125" style="334" bestFit="1" customWidth="1"/>
    <col min="16" max="16" width="13.7109375" style="334" bestFit="1" customWidth="1"/>
    <col min="17" max="17" width="10.140625" style="334" bestFit="1" customWidth="1"/>
    <col min="18" max="19" width="9.7109375" style="334" customWidth="1"/>
    <col min="20" max="20" width="11.7109375" style="334" bestFit="1" customWidth="1"/>
    <col min="21" max="21" width="10.85546875" style="334" bestFit="1" customWidth="1"/>
    <col min="22" max="16384" width="11.42578125" style="7"/>
  </cols>
  <sheetData>
    <row r="1" spans="1:21">
      <c r="A1" s="332">
        <v>1</v>
      </c>
      <c r="B1" s="332">
        <v>2</v>
      </c>
      <c r="C1" s="332">
        <v>3</v>
      </c>
      <c r="D1" s="332">
        <v>4</v>
      </c>
      <c r="E1" s="332">
        <v>5</v>
      </c>
      <c r="F1" s="332">
        <v>6</v>
      </c>
      <c r="G1" s="332">
        <v>7</v>
      </c>
      <c r="H1" s="332">
        <v>8</v>
      </c>
      <c r="I1" s="332">
        <v>9</v>
      </c>
      <c r="J1" s="332">
        <v>10</v>
      </c>
      <c r="K1" s="332">
        <v>11</v>
      </c>
      <c r="L1" s="332">
        <v>12</v>
      </c>
      <c r="M1" s="332">
        <v>13</v>
      </c>
      <c r="N1" s="332">
        <v>14</v>
      </c>
      <c r="O1" s="332">
        <v>15</v>
      </c>
      <c r="P1" s="332">
        <v>16</v>
      </c>
      <c r="Q1" s="332">
        <v>17</v>
      </c>
      <c r="R1" s="332"/>
      <c r="S1" s="332"/>
      <c r="T1" s="332">
        <v>18</v>
      </c>
      <c r="U1" s="332">
        <v>19</v>
      </c>
    </row>
    <row r="2" spans="1:21" s="71" customFormat="1">
      <c r="A2" s="333" t="s">
        <v>494</v>
      </c>
      <c r="B2" s="333" t="s">
        <v>496</v>
      </c>
      <c r="C2" s="333" t="s">
        <v>495</v>
      </c>
      <c r="D2" s="333" t="s">
        <v>497</v>
      </c>
      <c r="E2" s="333" t="s">
        <v>498</v>
      </c>
      <c r="F2" s="333" t="s">
        <v>499</v>
      </c>
      <c r="G2" s="333" t="s">
        <v>500</v>
      </c>
      <c r="H2" s="333" t="s">
        <v>501</v>
      </c>
      <c r="I2" s="333" t="s">
        <v>502</v>
      </c>
      <c r="J2" s="333" t="s">
        <v>503</v>
      </c>
      <c r="K2" s="333" t="s">
        <v>504</v>
      </c>
      <c r="L2" s="333" t="s">
        <v>505</v>
      </c>
      <c r="M2" s="333" t="s">
        <v>506</v>
      </c>
      <c r="N2" s="333" t="s">
        <v>507</v>
      </c>
      <c r="O2" s="333" t="s">
        <v>508</v>
      </c>
      <c r="P2" s="333" t="s">
        <v>509</v>
      </c>
      <c r="Q2" s="333" t="s">
        <v>510</v>
      </c>
      <c r="R2" s="333" t="s">
        <v>511</v>
      </c>
      <c r="S2" s="333" t="s">
        <v>512</v>
      </c>
      <c r="T2" s="333" t="s">
        <v>513</v>
      </c>
      <c r="U2" s="333" t="s">
        <v>514</v>
      </c>
    </row>
    <row r="3" spans="1:21">
      <c r="A3" t="s">
        <v>1647</v>
      </c>
      <c r="B3" t="s">
        <v>1648</v>
      </c>
      <c r="C3" t="s">
        <v>1649</v>
      </c>
      <c r="D3" t="s">
        <v>539</v>
      </c>
      <c r="E3" t="s">
        <v>540</v>
      </c>
      <c r="F3" t="s">
        <v>522</v>
      </c>
      <c r="G3" t="s">
        <v>541</v>
      </c>
      <c r="H3" t="s">
        <v>521</v>
      </c>
      <c r="I3">
        <v>10104</v>
      </c>
      <c r="J3" t="s">
        <v>5</v>
      </c>
      <c r="K3" t="s">
        <v>525</v>
      </c>
      <c r="L3" t="s">
        <v>525</v>
      </c>
      <c r="M3" t="s">
        <v>542</v>
      </c>
      <c r="N3" t="s">
        <v>1650</v>
      </c>
      <c r="O3" t="s">
        <v>1651</v>
      </c>
      <c r="P3">
        <v>22214246</v>
      </c>
      <c r="Q3">
        <v>22580968</v>
      </c>
      <c r="R3" t="s">
        <v>1652</v>
      </c>
      <c r="S3" s="338">
        <v>22214246</v>
      </c>
      <c r="T3" t="s">
        <v>547</v>
      </c>
      <c r="U3">
        <v>22227080</v>
      </c>
    </row>
    <row r="4" spans="1:21">
      <c r="A4" t="s">
        <v>1653</v>
      </c>
      <c r="B4" t="s">
        <v>1654</v>
      </c>
      <c r="C4" t="s">
        <v>1655</v>
      </c>
      <c r="D4" t="s">
        <v>671</v>
      </c>
      <c r="E4" t="s">
        <v>524</v>
      </c>
      <c r="F4" t="s">
        <v>522</v>
      </c>
      <c r="G4" t="s">
        <v>716</v>
      </c>
      <c r="H4" t="s">
        <v>524</v>
      </c>
      <c r="I4">
        <v>11503</v>
      </c>
      <c r="J4" t="s">
        <v>93</v>
      </c>
      <c r="K4" t="s">
        <v>525</v>
      </c>
      <c r="L4" t="s">
        <v>717</v>
      </c>
      <c r="M4" t="s">
        <v>1046</v>
      </c>
      <c r="N4" t="s">
        <v>1656</v>
      </c>
      <c r="O4" t="s">
        <v>1651</v>
      </c>
      <c r="P4">
        <v>22251272</v>
      </c>
      <c r="Q4" t="s">
        <v>555</v>
      </c>
      <c r="R4" t="s">
        <v>1657</v>
      </c>
      <c r="S4" s="338">
        <v>22251272</v>
      </c>
      <c r="T4" t="s">
        <v>704</v>
      </c>
      <c r="U4">
        <v>22340456</v>
      </c>
    </row>
    <row r="5" spans="1:21">
      <c r="A5" t="s">
        <v>1658</v>
      </c>
      <c r="B5" t="s">
        <v>1659</v>
      </c>
      <c r="C5" t="s">
        <v>1660</v>
      </c>
      <c r="D5" t="s">
        <v>539</v>
      </c>
      <c r="E5" t="s">
        <v>540</v>
      </c>
      <c r="F5" t="s">
        <v>522</v>
      </c>
      <c r="G5" t="s">
        <v>541</v>
      </c>
      <c r="H5" t="s">
        <v>521</v>
      </c>
      <c r="I5">
        <v>10104</v>
      </c>
      <c r="J5" t="s">
        <v>5</v>
      </c>
      <c r="K5" t="s">
        <v>525</v>
      </c>
      <c r="L5" t="s">
        <v>525</v>
      </c>
      <c r="M5" t="s">
        <v>542</v>
      </c>
      <c r="N5" t="s">
        <v>1661</v>
      </c>
      <c r="O5" t="s">
        <v>1651</v>
      </c>
      <c r="P5">
        <v>22571887</v>
      </c>
      <c r="Q5" t="s">
        <v>555</v>
      </c>
      <c r="R5" t="s">
        <v>1662</v>
      </c>
      <c r="S5" s="338">
        <v>22571887</v>
      </c>
      <c r="T5" t="s">
        <v>547</v>
      </c>
      <c r="U5">
        <v>22551257</v>
      </c>
    </row>
    <row r="6" spans="1:21">
      <c r="A6" t="s">
        <v>1663</v>
      </c>
      <c r="B6" t="s">
        <v>1664</v>
      </c>
      <c r="C6" t="s">
        <v>1665</v>
      </c>
      <c r="D6" t="s">
        <v>520</v>
      </c>
      <c r="E6" t="s">
        <v>541</v>
      </c>
      <c r="F6" t="s">
        <v>522</v>
      </c>
      <c r="G6" t="s">
        <v>541</v>
      </c>
      <c r="H6" t="s">
        <v>540</v>
      </c>
      <c r="I6">
        <v>10102</v>
      </c>
      <c r="J6" t="s">
        <v>3</v>
      </c>
      <c r="K6" t="s">
        <v>525</v>
      </c>
      <c r="L6" t="s">
        <v>525</v>
      </c>
      <c r="M6" t="s">
        <v>1666</v>
      </c>
      <c r="N6" t="s">
        <v>1667</v>
      </c>
      <c r="O6" t="s">
        <v>1651</v>
      </c>
      <c r="P6">
        <v>21002801</v>
      </c>
      <c r="Q6">
        <v>21102810</v>
      </c>
      <c r="R6" t="s">
        <v>555</v>
      </c>
      <c r="S6" s="338" t="s">
        <v>555</v>
      </c>
      <c r="T6" t="s">
        <v>579</v>
      </c>
      <c r="U6">
        <v>88116528</v>
      </c>
    </row>
    <row r="7" spans="1:21">
      <c r="A7" t="s">
        <v>1668</v>
      </c>
      <c r="B7" t="s">
        <v>1669</v>
      </c>
      <c r="C7" t="s">
        <v>1670</v>
      </c>
      <c r="D7" t="s">
        <v>539</v>
      </c>
      <c r="E7" t="s">
        <v>541</v>
      </c>
      <c r="F7" t="s">
        <v>522</v>
      </c>
      <c r="G7" t="s">
        <v>541</v>
      </c>
      <c r="H7" t="s">
        <v>524</v>
      </c>
      <c r="I7">
        <v>10103</v>
      </c>
      <c r="J7" t="s">
        <v>4</v>
      </c>
      <c r="K7" t="s">
        <v>525</v>
      </c>
      <c r="L7" t="s">
        <v>525</v>
      </c>
      <c r="M7" t="s">
        <v>1455</v>
      </c>
      <c r="N7" t="s">
        <v>1456</v>
      </c>
      <c r="O7" t="s">
        <v>1651</v>
      </c>
      <c r="P7">
        <v>40829669</v>
      </c>
      <c r="Q7">
        <v>40829669</v>
      </c>
      <c r="R7" t="s">
        <v>1671</v>
      </c>
      <c r="S7" s="338">
        <v>88747419</v>
      </c>
      <c r="T7" t="s">
        <v>1055</v>
      </c>
      <c r="U7">
        <v>22551257</v>
      </c>
    </row>
    <row r="8" spans="1:21">
      <c r="A8" t="s">
        <v>1672</v>
      </c>
      <c r="B8" t="s">
        <v>1673</v>
      </c>
      <c r="C8" t="s">
        <v>1674</v>
      </c>
      <c r="D8" t="s">
        <v>520</v>
      </c>
      <c r="E8" t="s">
        <v>541</v>
      </c>
      <c r="F8" t="s">
        <v>522</v>
      </c>
      <c r="G8" t="s">
        <v>541</v>
      </c>
      <c r="H8" t="s">
        <v>573</v>
      </c>
      <c r="I8">
        <v>10108</v>
      </c>
      <c r="J8" t="s">
        <v>9</v>
      </c>
      <c r="K8" t="s">
        <v>525</v>
      </c>
      <c r="L8" t="s">
        <v>525</v>
      </c>
      <c r="M8" t="s">
        <v>574</v>
      </c>
      <c r="N8" t="s">
        <v>1675</v>
      </c>
      <c r="O8" t="s">
        <v>1651</v>
      </c>
      <c r="P8">
        <v>22216646</v>
      </c>
      <c r="Q8" t="s">
        <v>555</v>
      </c>
      <c r="R8" t="s">
        <v>1676</v>
      </c>
      <c r="S8" s="338">
        <v>22212627</v>
      </c>
      <c r="T8" t="s">
        <v>579</v>
      </c>
      <c r="U8">
        <v>22901136</v>
      </c>
    </row>
    <row r="9" spans="1:21">
      <c r="A9" t="s">
        <v>1677</v>
      </c>
      <c r="B9" t="s">
        <v>1678</v>
      </c>
      <c r="C9" t="s">
        <v>1679</v>
      </c>
      <c r="D9" t="s">
        <v>671</v>
      </c>
      <c r="E9" t="s">
        <v>524</v>
      </c>
      <c r="F9" t="s">
        <v>522</v>
      </c>
      <c r="G9" t="s">
        <v>716</v>
      </c>
      <c r="H9" t="s">
        <v>541</v>
      </c>
      <c r="I9">
        <v>11501</v>
      </c>
      <c r="J9" t="s">
        <v>91</v>
      </c>
      <c r="K9" t="s">
        <v>525</v>
      </c>
      <c r="L9" t="s">
        <v>717</v>
      </c>
      <c r="M9" t="s">
        <v>718</v>
      </c>
      <c r="N9" t="s">
        <v>718</v>
      </c>
      <c r="O9" t="s">
        <v>1651</v>
      </c>
      <c r="P9">
        <v>22250281</v>
      </c>
      <c r="Q9">
        <v>22800232</v>
      </c>
      <c r="R9" t="s">
        <v>1680</v>
      </c>
      <c r="S9" s="338">
        <v>85367006</v>
      </c>
      <c r="T9" t="s">
        <v>704</v>
      </c>
      <c r="U9">
        <v>22340456</v>
      </c>
    </row>
    <row r="10" spans="1:21">
      <c r="A10" t="s">
        <v>1681</v>
      </c>
      <c r="B10" t="s">
        <v>1682</v>
      </c>
      <c r="C10" t="s">
        <v>1683</v>
      </c>
      <c r="D10" t="s">
        <v>671</v>
      </c>
      <c r="E10" t="s">
        <v>541</v>
      </c>
      <c r="F10" t="s">
        <v>522</v>
      </c>
      <c r="G10" t="s">
        <v>573</v>
      </c>
      <c r="H10" t="s">
        <v>541</v>
      </c>
      <c r="I10">
        <v>10801</v>
      </c>
      <c r="J10" t="s">
        <v>55</v>
      </c>
      <c r="K10" t="s">
        <v>525</v>
      </c>
      <c r="L10" t="s">
        <v>1095</v>
      </c>
      <c r="M10" t="s">
        <v>1096</v>
      </c>
      <c r="N10" t="s">
        <v>1684</v>
      </c>
      <c r="O10" t="s">
        <v>1651</v>
      </c>
      <c r="P10">
        <v>22213885</v>
      </c>
      <c r="Q10">
        <v>22216730</v>
      </c>
      <c r="R10" t="s">
        <v>1685</v>
      </c>
      <c r="S10" s="338">
        <v>88288903</v>
      </c>
      <c r="T10" t="s">
        <v>1099</v>
      </c>
      <c r="U10">
        <v>22254561</v>
      </c>
    </row>
    <row r="11" spans="1:21">
      <c r="A11" t="s">
        <v>1686</v>
      </c>
      <c r="B11" t="s">
        <v>1687</v>
      </c>
      <c r="C11" t="s">
        <v>1688</v>
      </c>
      <c r="D11" t="s">
        <v>671</v>
      </c>
      <c r="E11" t="s">
        <v>521</v>
      </c>
      <c r="F11" t="s">
        <v>522</v>
      </c>
      <c r="G11" t="s">
        <v>1243</v>
      </c>
      <c r="H11" t="s">
        <v>541</v>
      </c>
      <c r="I11">
        <v>11301</v>
      </c>
      <c r="J11" t="s">
        <v>1244</v>
      </c>
      <c r="K11" t="s">
        <v>525</v>
      </c>
      <c r="L11" t="s">
        <v>1245</v>
      </c>
      <c r="M11" t="s">
        <v>961</v>
      </c>
      <c r="N11" t="s">
        <v>1689</v>
      </c>
      <c r="O11" t="s">
        <v>1651</v>
      </c>
      <c r="P11">
        <v>22400123</v>
      </c>
      <c r="Q11">
        <v>22400123</v>
      </c>
      <c r="R11" t="s">
        <v>1690</v>
      </c>
      <c r="S11" s="338">
        <v>22366417</v>
      </c>
      <c r="T11" t="s">
        <v>1247</v>
      </c>
      <c r="U11">
        <v>22407361</v>
      </c>
    </row>
    <row r="12" spans="1:21">
      <c r="A12" t="s">
        <v>1691</v>
      </c>
      <c r="B12" t="s">
        <v>1692</v>
      </c>
      <c r="C12" t="s">
        <v>1693</v>
      </c>
      <c r="D12" t="s">
        <v>539</v>
      </c>
      <c r="E12" t="s">
        <v>524</v>
      </c>
      <c r="F12" t="s">
        <v>522</v>
      </c>
      <c r="G12" t="s">
        <v>541</v>
      </c>
      <c r="H12" t="s">
        <v>562</v>
      </c>
      <c r="I12">
        <v>10105</v>
      </c>
      <c r="J12" t="s">
        <v>6</v>
      </c>
      <c r="K12" t="s">
        <v>525</v>
      </c>
      <c r="L12" t="s">
        <v>525</v>
      </c>
      <c r="M12" t="s">
        <v>563</v>
      </c>
      <c r="N12" t="s">
        <v>563</v>
      </c>
      <c r="O12" t="s">
        <v>1651</v>
      </c>
      <c r="P12">
        <v>22255036</v>
      </c>
      <c r="Q12">
        <v>22534326</v>
      </c>
      <c r="R12" t="s">
        <v>1694</v>
      </c>
      <c r="S12" s="338">
        <v>89143157</v>
      </c>
      <c r="T12" t="s">
        <v>567</v>
      </c>
      <c r="U12">
        <v>22271729</v>
      </c>
    </row>
    <row r="13" spans="1:21">
      <c r="A13" t="s">
        <v>1695</v>
      </c>
      <c r="B13" t="s">
        <v>1696</v>
      </c>
      <c r="C13" t="s">
        <v>1697</v>
      </c>
      <c r="D13" t="s">
        <v>539</v>
      </c>
      <c r="E13" t="s">
        <v>562</v>
      </c>
      <c r="F13" t="s">
        <v>522</v>
      </c>
      <c r="G13" t="s">
        <v>541</v>
      </c>
      <c r="H13" t="s">
        <v>632</v>
      </c>
      <c r="I13">
        <v>10110</v>
      </c>
      <c r="J13" t="s">
        <v>11</v>
      </c>
      <c r="K13" t="s">
        <v>525</v>
      </c>
      <c r="L13" t="s">
        <v>525</v>
      </c>
      <c r="M13" t="s">
        <v>633</v>
      </c>
      <c r="N13" t="s">
        <v>1698</v>
      </c>
      <c r="O13" t="s">
        <v>1651</v>
      </c>
      <c r="P13">
        <v>22541108</v>
      </c>
      <c r="Q13">
        <v>22541109</v>
      </c>
      <c r="R13" t="s">
        <v>1699</v>
      </c>
      <c r="S13" s="338">
        <v>88023492</v>
      </c>
      <c r="T13" t="s">
        <v>638</v>
      </c>
      <c r="U13">
        <v>22521545</v>
      </c>
    </row>
    <row r="14" spans="1:21">
      <c r="A14" t="s">
        <v>1700</v>
      </c>
      <c r="B14" t="s">
        <v>1701</v>
      </c>
      <c r="C14" t="s">
        <v>1702</v>
      </c>
      <c r="D14" t="s">
        <v>671</v>
      </c>
      <c r="E14" t="s">
        <v>562</v>
      </c>
      <c r="F14" t="s">
        <v>522</v>
      </c>
      <c r="G14" t="s">
        <v>686</v>
      </c>
      <c r="H14" t="s">
        <v>541</v>
      </c>
      <c r="I14">
        <v>11401</v>
      </c>
      <c r="J14" t="s">
        <v>88</v>
      </c>
      <c r="K14" t="s">
        <v>525</v>
      </c>
      <c r="L14" t="s">
        <v>687</v>
      </c>
      <c r="M14" t="s">
        <v>688</v>
      </c>
      <c r="N14" t="s">
        <v>645</v>
      </c>
      <c r="O14" t="s">
        <v>1651</v>
      </c>
      <c r="P14">
        <v>22359282</v>
      </c>
      <c r="Q14">
        <v>22351336</v>
      </c>
      <c r="R14" t="s">
        <v>1703</v>
      </c>
      <c r="S14" s="338">
        <v>22351336</v>
      </c>
      <c r="T14" t="s">
        <v>680</v>
      </c>
      <c r="U14">
        <v>22352880</v>
      </c>
    </row>
    <row r="15" spans="1:21">
      <c r="A15" t="s">
        <v>1704</v>
      </c>
      <c r="B15" t="s">
        <v>1705</v>
      </c>
      <c r="C15" t="s">
        <v>1706</v>
      </c>
      <c r="D15" t="s">
        <v>539</v>
      </c>
      <c r="E15" t="s">
        <v>524</v>
      </c>
      <c r="F15" t="s">
        <v>522</v>
      </c>
      <c r="G15" t="s">
        <v>541</v>
      </c>
      <c r="H15" t="s">
        <v>562</v>
      </c>
      <c r="I15">
        <v>10105</v>
      </c>
      <c r="J15" t="s">
        <v>6</v>
      </c>
      <c r="K15" t="s">
        <v>525</v>
      </c>
      <c r="L15" t="s">
        <v>525</v>
      </c>
      <c r="M15" t="s">
        <v>563</v>
      </c>
      <c r="N15" t="s">
        <v>1707</v>
      </c>
      <c r="O15" t="s">
        <v>1651</v>
      </c>
      <c r="P15">
        <v>22271846</v>
      </c>
      <c r="Q15">
        <v>22271040</v>
      </c>
      <c r="R15" t="s">
        <v>1708</v>
      </c>
      <c r="S15" s="338">
        <v>89950689</v>
      </c>
      <c r="T15" t="s">
        <v>567</v>
      </c>
      <c r="U15">
        <v>22271729</v>
      </c>
    </row>
    <row r="16" spans="1:21">
      <c r="A16" t="s">
        <v>1709</v>
      </c>
      <c r="B16" t="s">
        <v>1710</v>
      </c>
      <c r="C16" t="s">
        <v>1711</v>
      </c>
      <c r="D16" t="s">
        <v>539</v>
      </c>
      <c r="E16" t="s">
        <v>521</v>
      </c>
      <c r="F16" t="s">
        <v>522</v>
      </c>
      <c r="G16" t="s">
        <v>602</v>
      </c>
      <c r="H16" t="s">
        <v>540</v>
      </c>
      <c r="I16">
        <v>11802</v>
      </c>
      <c r="J16" t="s">
        <v>104</v>
      </c>
      <c r="K16" t="s">
        <v>525</v>
      </c>
      <c r="L16" t="s">
        <v>603</v>
      </c>
      <c r="M16" t="s">
        <v>1561</v>
      </c>
      <c r="N16" t="s">
        <v>1712</v>
      </c>
      <c r="O16" t="s">
        <v>1651</v>
      </c>
      <c r="P16">
        <v>22736373</v>
      </c>
      <c r="Q16">
        <v>22736380</v>
      </c>
      <c r="R16" t="s">
        <v>1713</v>
      </c>
      <c r="S16" s="338">
        <v>22736373</v>
      </c>
      <c r="T16" t="s">
        <v>608</v>
      </c>
      <c r="U16">
        <v>21002108</v>
      </c>
    </row>
    <row r="17" spans="1:21">
      <c r="A17" t="s">
        <v>1714</v>
      </c>
      <c r="B17" t="s">
        <v>1715</v>
      </c>
      <c r="C17" t="s">
        <v>1716</v>
      </c>
      <c r="D17" t="s">
        <v>520</v>
      </c>
      <c r="E17" t="s">
        <v>524</v>
      </c>
      <c r="F17" t="s">
        <v>522</v>
      </c>
      <c r="G17" t="s">
        <v>540</v>
      </c>
      <c r="H17" t="s">
        <v>540</v>
      </c>
      <c r="I17">
        <v>10202</v>
      </c>
      <c r="J17" t="s">
        <v>14</v>
      </c>
      <c r="K17" t="s">
        <v>525</v>
      </c>
      <c r="L17" t="s">
        <v>656</v>
      </c>
      <c r="M17" t="s">
        <v>990</v>
      </c>
      <c r="N17" t="s">
        <v>1717</v>
      </c>
      <c r="O17" t="s">
        <v>1651</v>
      </c>
      <c r="P17">
        <v>22282885</v>
      </c>
      <c r="Q17">
        <v>40814800</v>
      </c>
      <c r="R17" t="s">
        <v>1718</v>
      </c>
      <c r="S17" s="338">
        <v>40814800</v>
      </c>
      <c r="T17" t="s">
        <v>659</v>
      </c>
      <c r="U17">
        <v>22284630</v>
      </c>
    </row>
    <row r="18" spans="1:21">
      <c r="A18" t="s">
        <v>1719</v>
      </c>
      <c r="B18" t="s">
        <v>1720</v>
      </c>
      <c r="C18" t="s">
        <v>1721</v>
      </c>
      <c r="D18" t="s">
        <v>671</v>
      </c>
      <c r="E18" t="s">
        <v>768</v>
      </c>
      <c r="F18" t="s">
        <v>522</v>
      </c>
      <c r="G18" t="s">
        <v>973</v>
      </c>
      <c r="H18" t="s">
        <v>541</v>
      </c>
      <c r="I18">
        <v>11101</v>
      </c>
      <c r="J18" t="s">
        <v>73</v>
      </c>
      <c r="K18" t="s">
        <v>525</v>
      </c>
      <c r="L18" t="s">
        <v>1025</v>
      </c>
      <c r="M18" t="s">
        <v>769</v>
      </c>
      <c r="N18" t="s">
        <v>769</v>
      </c>
      <c r="O18" t="s">
        <v>1651</v>
      </c>
      <c r="P18">
        <v>22290285</v>
      </c>
      <c r="Q18" t="s">
        <v>555</v>
      </c>
      <c r="R18" t="s">
        <v>1722</v>
      </c>
      <c r="S18" s="338">
        <v>22290285</v>
      </c>
      <c r="T18" t="s">
        <v>1027</v>
      </c>
      <c r="U18">
        <v>22942049</v>
      </c>
    </row>
    <row r="19" spans="1:21">
      <c r="A19" t="s">
        <v>1723</v>
      </c>
      <c r="B19" t="s">
        <v>1724</v>
      </c>
      <c r="C19" t="s">
        <v>1725</v>
      </c>
      <c r="D19" t="s">
        <v>671</v>
      </c>
      <c r="E19" t="s">
        <v>768</v>
      </c>
      <c r="F19" t="s">
        <v>522</v>
      </c>
      <c r="G19" t="s">
        <v>973</v>
      </c>
      <c r="H19" t="s">
        <v>540</v>
      </c>
      <c r="I19">
        <v>11102</v>
      </c>
      <c r="J19" t="s">
        <v>74</v>
      </c>
      <c r="K19" t="s">
        <v>525</v>
      </c>
      <c r="L19" t="s">
        <v>1025</v>
      </c>
      <c r="M19" t="s">
        <v>645</v>
      </c>
      <c r="N19" t="s">
        <v>1726</v>
      </c>
      <c r="O19" t="s">
        <v>1157</v>
      </c>
      <c r="P19">
        <v>25290494</v>
      </c>
      <c r="Q19">
        <v>25290673</v>
      </c>
      <c r="R19" t="s">
        <v>1727</v>
      </c>
      <c r="S19" s="338">
        <v>25290494</v>
      </c>
      <c r="T19" t="s">
        <v>1027</v>
      </c>
      <c r="U19">
        <v>22942049</v>
      </c>
    </row>
    <row r="20" spans="1:21">
      <c r="A20" t="s">
        <v>1728</v>
      </c>
      <c r="B20" t="s">
        <v>1729</v>
      </c>
      <c r="C20" t="s">
        <v>1730</v>
      </c>
      <c r="D20" t="s">
        <v>671</v>
      </c>
      <c r="E20" t="s">
        <v>540</v>
      </c>
      <c r="F20" t="s">
        <v>522</v>
      </c>
      <c r="G20" t="s">
        <v>573</v>
      </c>
      <c r="H20" t="s">
        <v>562</v>
      </c>
      <c r="I20">
        <v>10805</v>
      </c>
      <c r="J20" t="s">
        <v>59</v>
      </c>
      <c r="K20" t="s">
        <v>525</v>
      </c>
      <c r="L20" t="s">
        <v>1095</v>
      </c>
      <c r="M20" t="s">
        <v>1731</v>
      </c>
      <c r="N20" t="s">
        <v>1732</v>
      </c>
      <c r="O20" t="s">
        <v>1651</v>
      </c>
      <c r="P20">
        <v>22293393</v>
      </c>
      <c r="Q20">
        <v>22293393</v>
      </c>
      <c r="R20" t="s">
        <v>1733</v>
      </c>
      <c r="S20" s="338">
        <v>22942256</v>
      </c>
      <c r="T20" t="s">
        <v>1279</v>
      </c>
      <c r="U20">
        <v>22450450</v>
      </c>
    </row>
    <row r="21" spans="1:21">
      <c r="A21" t="s">
        <v>1734</v>
      </c>
      <c r="B21" t="s">
        <v>1735</v>
      </c>
      <c r="C21" t="s">
        <v>1736</v>
      </c>
      <c r="D21" t="s">
        <v>539</v>
      </c>
      <c r="E21" t="s">
        <v>562</v>
      </c>
      <c r="F21" t="s">
        <v>522</v>
      </c>
      <c r="G21" t="s">
        <v>541</v>
      </c>
      <c r="H21" t="s">
        <v>632</v>
      </c>
      <c r="I21">
        <v>10110</v>
      </c>
      <c r="J21" t="s">
        <v>11</v>
      </c>
      <c r="K21" t="s">
        <v>525</v>
      </c>
      <c r="L21" t="s">
        <v>525</v>
      </c>
      <c r="M21" t="s">
        <v>633</v>
      </c>
      <c r="N21" t="s">
        <v>1124</v>
      </c>
      <c r="O21" t="s">
        <v>1651</v>
      </c>
      <c r="P21">
        <v>22545434</v>
      </c>
      <c r="Q21" t="s">
        <v>555</v>
      </c>
      <c r="R21" t="s">
        <v>1737</v>
      </c>
      <c r="S21" s="338">
        <v>22141451</v>
      </c>
      <c r="T21" t="s">
        <v>638</v>
      </c>
      <c r="U21">
        <v>22521545</v>
      </c>
    </row>
    <row r="22" spans="1:21">
      <c r="A22" t="s">
        <v>1738</v>
      </c>
      <c r="B22" t="s">
        <v>1739</v>
      </c>
      <c r="C22" t="s">
        <v>1740</v>
      </c>
      <c r="D22" t="s">
        <v>539</v>
      </c>
      <c r="E22" t="s">
        <v>540</v>
      </c>
      <c r="F22" t="s">
        <v>522</v>
      </c>
      <c r="G22" t="s">
        <v>541</v>
      </c>
      <c r="H22" t="s">
        <v>541</v>
      </c>
      <c r="I22">
        <v>10101</v>
      </c>
      <c r="J22" t="s">
        <v>2</v>
      </c>
      <c r="K22" t="s">
        <v>525</v>
      </c>
      <c r="L22" t="s">
        <v>525</v>
      </c>
      <c r="M22" t="s">
        <v>1160</v>
      </c>
      <c r="N22" t="s">
        <v>1741</v>
      </c>
      <c r="O22" t="s">
        <v>1651</v>
      </c>
      <c r="P22">
        <v>22220068</v>
      </c>
      <c r="Q22">
        <v>22237537</v>
      </c>
      <c r="R22" t="s">
        <v>1742</v>
      </c>
      <c r="S22" s="338" t="s">
        <v>555</v>
      </c>
      <c r="T22" t="s">
        <v>547</v>
      </c>
      <c r="U22">
        <v>22227080</v>
      </c>
    </row>
    <row r="23" spans="1:21">
      <c r="A23" t="s">
        <v>1743</v>
      </c>
      <c r="B23" t="s">
        <v>1744</v>
      </c>
      <c r="C23" t="s">
        <v>1745</v>
      </c>
      <c r="D23" t="s">
        <v>671</v>
      </c>
      <c r="E23" t="s">
        <v>562</v>
      </c>
      <c r="F23" t="s">
        <v>522</v>
      </c>
      <c r="G23" t="s">
        <v>686</v>
      </c>
      <c r="H23" t="s">
        <v>541</v>
      </c>
      <c r="I23">
        <v>11401</v>
      </c>
      <c r="J23" t="s">
        <v>88</v>
      </c>
      <c r="K23" t="s">
        <v>525</v>
      </c>
      <c r="L23" t="s">
        <v>687</v>
      </c>
      <c r="M23" t="s">
        <v>688</v>
      </c>
      <c r="N23" t="s">
        <v>689</v>
      </c>
      <c r="O23" t="s">
        <v>1651</v>
      </c>
      <c r="P23">
        <v>22356785</v>
      </c>
      <c r="Q23">
        <v>22369062</v>
      </c>
      <c r="R23" t="s">
        <v>1746</v>
      </c>
      <c r="S23" s="338">
        <v>22356785</v>
      </c>
      <c r="T23" t="s">
        <v>680</v>
      </c>
      <c r="U23">
        <v>22352880</v>
      </c>
    </row>
    <row r="24" spans="1:21">
      <c r="A24" t="s">
        <v>1747</v>
      </c>
      <c r="B24" t="s">
        <v>1748</v>
      </c>
      <c r="C24" t="s">
        <v>1749</v>
      </c>
      <c r="D24" t="s">
        <v>520</v>
      </c>
      <c r="E24" t="s">
        <v>521</v>
      </c>
      <c r="F24" t="s">
        <v>522</v>
      </c>
      <c r="G24" t="s">
        <v>523</v>
      </c>
      <c r="H24" t="s">
        <v>521</v>
      </c>
      <c r="I24">
        <v>10904</v>
      </c>
      <c r="J24" t="s">
        <v>65</v>
      </c>
      <c r="K24" t="s">
        <v>525</v>
      </c>
      <c r="L24" t="s">
        <v>526</v>
      </c>
      <c r="M24" t="s">
        <v>909</v>
      </c>
      <c r="N24" t="s">
        <v>910</v>
      </c>
      <c r="O24" t="s">
        <v>1651</v>
      </c>
      <c r="P24">
        <v>22822636</v>
      </c>
      <c r="Q24">
        <v>22821457</v>
      </c>
      <c r="R24" t="s">
        <v>1750</v>
      </c>
      <c r="S24" s="338">
        <v>22821457</v>
      </c>
      <c r="T24" t="s">
        <v>533</v>
      </c>
      <c r="U24">
        <v>21005273</v>
      </c>
    </row>
    <row r="25" spans="1:21">
      <c r="A25" t="s">
        <v>1751</v>
      </c>
      <c r="B25" t="s">
        <v>1752</v>
      </c>
      <c r="C25" t="s">
        <v>1753</v>
      </c>
      <c r="D25" t="s">
        <v>539</v>
      </c>
      <c r="E25" t="s">
        <v>521</v>
      </c>
      <c r="F25" t="s">
        <v>522</v>
      </c>
      <c r="G25" t="s">
        <v>602</v>
      </c>
      <c r="H25" t="s">
        <v>541</v>
      </c>
      <c r="I25">
        <v>11801</v>
      </c>
      <c r="J25" t="s">
        <v>103</v>
      </c>
      <c r="K25" t="s">
        <v>525</v>
      </c>
      <c r="L25" t="s">
        <v>603</v>
      </c>
      <c r="M25" t="s">
        <v>603</v>
      </c>
      <c r="N25" t="s">
        <v>1754</v>
      </c>
      <c r="O25" t="s">
        <v>1651</v>
      </c>
      <c r="P25">
        <v>22721261</v>
      </c>
      <c r="Q25" t="s">
        <v>555</v>
      </c>
      <c r="R25" t="s">
        <v>1755</v>
      </c>
      <c r="S25" s="338">
        <v>83949689</v>
      </c>
      <c r="T25" t="s">
        <v>608</v>
      </c>
      <c r="U25">
        <v>21002108</v>
      </c>
    </row>
    <row r="26" spans="1:21">
      <c r="A26" t="s">
        <v>1756</v>
      </c>
      <c r="B26" t="s">
        <v>1757</v>
      </c>
      <c r="C26" t="s">
        <v>1758</v>
      </c>
      <c r="D26" t="s">
        <v>539</v>
      </c>
      <c r="E26" t="s">
        <v>768</v>
      </c>
      <c r="F26" t="s">
        <v>522</v>
      </c>
      <c r="G26" t="s">
        <v>632</v>
      </c>
      <c r="H26" t="s">
        <v>562</v>
      </c>
      <c r="I26">
        <v>11005</v>
      </c>
      <c r="J26" t="s">
        <v>72</v>
      </c>
      <c r="K26" t="s">
        <v>525</v>
      </c>
      <c r="L26" t="s">
        <v>1389</v>
      </c>
      <c r="M26" t="s">
        <v>1759</v>
      </c>
      <c r="N26" t="s">
        <v>1759</v>
      </c>
      <c r="O26" t="s">
        <v>1651</v>
      </c>
      <c r="P26">
        <v>22546459</v>
      </c>
      <c r="Q26" t="s">
        <v>555</v>
      </c>
      <c r="R26" t="s">
        <v>1760</v>
      </c>
      <c r="S26" s="338">
        <v>22546459</v>
      </c>
      <c r="T26" t="s">
        <v>1391</v>
      </c>
      <c r="U26">
        <v>22754085</v>
      </c>
    </row>
    <row r="27" spans="1:21">
      <c r="A27" t="s">
        <v>1761</v>
      </c>
      <c r="B27" t="s">
        <v>1762</v>
      </c>
      <c r="C27" t="s">
        <v>1763</v>
      </c>
      <c r="D27" t="s">
        <v>671</v>
      </c>
      <c r="E27" t="s">
        <v>524</v>
      </c>
      <c r="F27" t="s">
        <v>522</v>
      </c>
      <c r="G27" t="s">
        <v>716</v>
      </c>
      <c r="H27" t="s">
        <v>540</v>
      </c>
      <c r="I27">
        <v>11502</v>
      </c>
      <c r="J27" t="s">
        <v>92</v>
      </c>
      <c r="K27" t="s">
        <v>525</v>
      </c>
      <c r="L27" t="s">
        <v>717</v>
      </c>
      <c r="M27" t="s">
        <v>734</v>
      </c>
      <c r="N27" t="s">
        <v>1764</v>
      </c>
      <c r="O27" t="s">
        <v>1651</v>
      </c>
      <c r="P27">
        <v>22242015</v>
      </c>
      <c r="Q27">
        <v>22250006</v>
      </c>
      <c r="R27" t="s">
        <v>1765</v>
      </c>
      <c r="S27" s="338">
        <v>22242015</v>
      </c>
      <c r="T27" t="s">
        <v>704</v>
      </c>
      <c r="U27">
        <v>22340456</v>
      </c>
    </row>
    <row r="28" spans="1:21">
      <c r="A28" t="s">
        <v>1766</v>
      </c>
      <c r="B28" t="s">
        <v>1767</v>
      </c>
      <c r="C28" t="s">
        <v>1768</v>
      </c>
      <c r="D28" t="s">
        <v>520</v>
      </c>
      <c r="E28" t="s">
        <v>541</v>
      </c>
      <c r="F28" t="s">
        <v>522</v>
      </c>
      <c r="G28" t="s">
        <v>541</v>
      </c>
      <c r="H28" t="s">
        <v>540</v>
      </c>
      <c r="I28">
        <v>10102</v>
      </c>
      <c r="J28" t="s">
        <v>3</v>
      </c>
      <c r="K28" t="s">
        <v>525</v>
      </c>
      <c r="L28" t="s">
        <v>525</v>
      </c>
      <c r="M28" t="s">
        <v>1666</v>
      </c>
      <c r="N28" t="s">
        <v>1769</v>
      </c>
      <c r="O28" t="s">
        <v>1651</v>
      </c>
      <c r="P28">
        <v>22220017</v>
      </c>
      <c r="Q28">
        <v>22220484</v>
      </c>
      <c r="R28" t="s">
        <v>1770</v>
      </c>
      <c r="S28" s="338">
        <v>22220017</v>
      </c>
      <c r="T28" t="s">
        <v>579</v>
      </c>
      <c r="U28">
        <v>22901136</v>
      </c>
    </row>
    <row r="29" spans="1:21">
      <c r="A29" t="s">
        <v>1771</v>
      </c>
      <c r="B29" t="s">
        <v>1772</v>
      </c>
      <c r="C29" t="s">
        <v>1773</v>
      </c>
      <c r="D29" t="s">
        <v>520</v>
      </c>
      <c r="E29" t="s">
        <v>562</v>
      </c>
      <c r="F29" t="s">
        <v>522</v>
      </c>
      <c r="G29" t="s">
        <v>541</v>
      </c>
      <c r="H29" t="s">
        <v>874</v>
      </c>
      <c r="I29">
        <v>10107</v>
      </c>
      <c r="J29" t="s">
        <v>8</v>
      </c>
      <c r="K29" t="s">
        <v>525</v>
      </c>
      <c r="L29" t="s">
        <v>525</v>
      </c>
      <c r="M29" t="s">
        <v>909</v>
      </c>
      <c r="N29" t="s">
        <v>1774</v>
      </c>
      <c r="O29" t="s">
        <v>1651</v>
      </c>
      <c r="P29">
        <v>22917910</v>
      </c>
      <c r="Q29">
        <v>22917910</v>
      </c>
      <c r="R29" t="s">
        <v>1775</v>
      </c>
      <c r="S29" s="338">
        <v>22917910</v>
      </c>
      <c r="T29" t="s">
        <v>1776</v>
      </c>
      <c r="U29">
        <v>22310578</v>
      </c>
    </row>
    <row r="30" spans="1:21">
      <c r="A30" t="s">
        <v>1777</v>
      </c>
      <c r="B30" t="s">
        <v>1778</v>
      </c>
      <c r="C30" t="s">
        <v>1779</v>
      </c>
      <c r="D30" t="s">
        <v>671</v>
      </c>
      <c r="E30" t="s">
        <v>562</v>
      </c>
      <c r="F30" t="s">
        <v>522</v>
      </c>
      <c r="G30" t="s">
        <v>686</v>
      </c>
      <c r="H30" t="s">
        <v>541</v>
      </c>
      <c r="I30">
        <v>11401</v>
      </c>
      <c r="J30" t="s">
        <v>88</v>
      </c>
      <c r="K30" t="s">
        <v>525</v>
      </c>
      <c r="L30" t="s">
        <v>687</v>
      </c>
      <c r="M30" t="s">
        <v>688</v>
      </c>
      <c r="N30" t="s">
        <v>916</v>
      </c>
      <c r="O30" t="s">
        <v>1157</v>
      </c>
      <c r="P30">
        <v>22359414</v>
      </c>
      <c r="Q30">
        <v>22359476</v>
      </c>
      <c r="R30" t="s">
        <v>1780</v>
      </c>
      <c r="S30" s="338">
        <v>22359414</v>
      </c>
      <c r="T30" t="s">
        <v>680</v>
      </c>
      <c r="U30">
        <v>22352880</v>
      </c>
    </row>
    <row r="31" spans="1:21">
      <c r="A31" t="s">
        <v>1781</v>
      </c>
      <c r="B31" t="s">
        <v>1782</v>
      </c>
      <c r="C31" t="s">
        <v>1783</v>
      </c>
      <c r="D31" t="s">
        <v>671</v>
      </c>
      <c r="E31" t="s">
        <v>541</v>
      </c>
      <c r="F31" t="s">
        <v>522</v>
      </c>
      <c r="G31" t="s">
        <v>573</v>
      </c>
      <c r="H31" t="s">
        <v>541</v>
      </c>
      <c r="I31">
        <v>10801</v>
      </c>
      <c r="J31" t="s">
        <v>55</v>
      </c>
      <c r="K31" t="s">
        <v>525</v>
      </c>
      <c r="L31" t="s">
        <v>1095</v>
      </c>
      <c r="M31" t="s">
        <v>1096</v>
      </c>
      <c r="N31" t="s">
        <v>1784</v>
      </c>
      <c r="O31" t="s">
        <v>1157</v>
      </c>
      <c r="P31">
        <v>22850928</v>
      </c>
      <c r="Q31">
        <v>22451890</v>
      </c>
      <c r="R31" t="s">
        <v>1785</v>
      </c>
      <c r="S31" s="338">
        <v>22850928</v>
      </c>
      <c r="T31" t="s">
        <v>1099</v>
      </c>
      <c r="U31">
        <v>22254561</v>
      </c>
    </row>
    <row r="32" spans="1:21">
      <c r="A32" t="s">
        <v>1786</v>
      </c>
      <c r="B32" t="s">
        <v>1787</v>
      </c>
      <c r="C32" t="s">
        <v>1788</v>
      </c>
      <c r="D32" t="s">
        <v>520</v>
      </c>
      <c r="E32" t="s">
        <v>540</v>
      </c>
      <c r="F32" t="s">
        <v>522</v>
      </c>
      <c r="G32" t="s">
        <v>541</v>
      </c>
      <c r="H32" t="s">
        <v>523</v>
      </c>
      <c r="I32">
        <v>10109</v>
      </c>
      <c r="J32" t="s">
        <v>10</v>
      </c>
      <c r="K32" t="s">
        <v>525</v>
      </c>
      <c r="L32" t="s">
        <v>525</v>
      </c>
      <c r="M32" t="s">
        <v>614</v>
      </c>
      <c r="N32" t="s">
        <v>614</v>
      </c>
      <c r="O32" t="s">
        <v>1651</v>
      </c>
      <c r="P32">
        <v>22322753</v>
      </c>
      <c r="Q32">
        <v>22323700</v>
      </c>
      <c r="R32" t="s">
        <v>1789</v>
      </c>
      <c r="S32" s="338">
        <v>22313700</v>
      </c>
      <c r="T32" t="s">
        <v>619</v>
      </c>
      <c r="U32">
        <v>22914842</v>
      </c>
    </row>
    <row r="33" spans="1:21">
      <c r="A33" t="s">
        <v>1790</v>
      </c>
      <c r="B33" t="s">
        <v>1791</v>
      </c>
      <c r="C33" t="s">
        <v>1792</v>
      </c>
      <c r="D33" t="s">
        <v>539</v>
      </c>
      <c r="E33" t="s">
        <v>524</v>
      </c>
      <c r="F33" t="s">
        <v>522</v>
      </c>
      <c r="G33" t="s">
        <v>541</v>
      </c>
      <c r="H33" t="s">
        <v>562</v>
      </c>
      <c r="I33">
        <v>10105</v>
      </c>
      <c r="J33" t="s">
        <v>6</v>
      </c>
      <c r="K33" t="s">
        <v>525</v>
      </c>
      <c r="L33" t="s">
        <v>525</v>
      </c>
      <c r="M33" t="s">
        <v>563</v>
      </c>
      <c r="N33" t="s">
        <v>1793</v>
      </c>
      <c r="O33" t="s">
        <v>1157</v>
      </c>
      <c r="P33">
        <v>22252590</v>
      </c>
      <c r="Q33">
        <v>22567405</v>
      </c>
      <c r="R33" t="s">
        <v>1794</v>
      </c>
      <c r="S33" s="338">
        <v>22252590</v>
      </c>
      <c r="T33" t="s">
        <v>567</v>
      </c>
      <c r="U33">
        <v>22271729</v>
      </c>
    </row>
    <row r="34" spans="1:21">
      <c r="A34" t="s">
        <v>1795</v>
      </c>
      <c r="B34" t="s">
        <v>1796</v>
      </c>
      <c r="C34" t="s">
        <v>1797</v>
      </c>
      <c r="D34" t="s">
        <v>520</v>
      </c>
      <c r="E34" t="s">
        <v>562</v>
      </c>
      <c r="F34" t="s">
        <v>522</v>
      </c>
      <c r="G34" t="s">
        <v>1243</v>
      </c>
      <c r="H34" t="s">
        <v>562</v>
      </c>
      <c r="I34">
        <v>11305</v>
      </c>
      <c r="J34" t="s">
        <v>87</v>
      </c>
      <c r="K34" t="s">
        <v>525</v>
      </c>
      <c r="L34" t="s">
        <v>1245</v>
      </c>
      <c r="M34" t="s">
        <v>1798</v>
      </c>
      <c r="N34" t="s">
        <v>1799</v>
      </c>
      <c r="O34" t="s">
        <v>1651</v>
      </c>
      <c r="P34">
        <v>22975986</v>
      </c>
      <c r="Q34">
        <v>22975986</v>
      </c>
      <c r="R34" t="s">
        <v>1800</v>
      </c>
      <c r="S34" s="338">
        <v>22975986</v>
      </c>
      <c r="T34" t="s">
        <v>1801</v>
      </c>
      <c r="U34">
        <v>22310578</v>
      </c>
    </row>
    <row r="35" spans="1:21">
      <c r="A35" t="s">
        <v>1802</v>
      </c>
      <c r="B35" t="s">
        <v>1803</v>
      </c>
      <c r="C35" s="339" t="s">
        <v>1804</v>
      </c>
      <c r="D35" t="s">
        <v>520</v>
      </c>
      <c r="E35" t="s">
        <v>541</v>
      </c>
      <c r="F35" t="s">
        <v>522</v>
      </c>
      <c r="G35" t="s">
        <v>541</v>
      </c>
      <c r="H35" t="s">
        <v>524</v>
      </c>
      <c r="I35">
        <v>10103</v>
      </c>
      <c r="J35" t="s">
        <v>4</v>
      </c>
      <c r="K35" t="s">
        <v>525</v>
      </c>
      <c r="L35" t="s">
        <v>525</v>
      </c>
      <c r="M35" t="s">
        <v>1455</v>
      </c>
      <c r="N35" t="s">
        <v>1805</v>
      </c>
      <c r="O35" t="s">
        <v>1157</v>
      </c>
      <c r="P35">
        <v>22227544</v>
      </c>
      <c r="Q35" t="s">
        <v>555</v>
      </c>
      <c r="R35" t="s">
        <v>1806</v>
      </c>
      <c r="S35" s="338" t="s">
        <v>555</v>
      </c>
      <c r="T35" t="s">
        <v>579</v>
      </c>
      <c r="U35">
        <v>22901136</v>
      </c>
    </row>
    <row r="36" spans="1:21">
      <c r="A36" t="s">
        <v>1807</v>
      </c>
      <c r="B36" t="s">
        <v>1808</v>
      </c>
      <c r="C36" t="s">
        <v>1809</v>
      </c>
      <c r="D36" t="s">
        <v>671</v>
      </c>
      <c r="E36" t="s">
        <v>562</v>
      </c>
      <c r="F36" t="s">
        <v>522</v>
      </c>
      <c r="G36" t="s">
        <v>686</v>
      </c>
      <c r="H36" t="s">
        <v>524</v>
      </c>
      <c r="I36">
        <v>11403</v>
      </c>
      <c r="J36" t="s">
        <v>90</v>
      </c>
      <c r="K36" t="s">
        <v>525</v>
      </c>
      <c r="L36" t="s">
        <v>687</v>
      </c>
      <c r="M36" t="s">
        <v>1810</v>
      </c>
      <c r="N36" t="s">
        <v>1784</v>
      </c>
      <c r="O36" t="s">
        <v>1651</v>
      </c>
      <c r="P36">
        <v>22927809</v>
      </c>
      <c r="Q36">
        <v>22924292</v>
      </c>
      <c r="R36" t="s">
        <v>1811</v>
      </c>
      <c r="S36" s="338">
        <v>22927809</v>
      </c>
      <c r="T36" t="s">
        <v>680</v>
      </c>
      <c r="U36">
        <v>22352880</v>
      </c>
    </row>
    <row r="37" spans="1:21">
      <c r="A37" t="s">
        <v>1812</v>
      </c>
      <c r="B37" t="s">
        <v>1813</v>
      </c>
      <c r="C37" t="s">
        <v>1814</v>
      </c>
      <c r="D37" t="s">
        <v>671</v>
      </c>
      <c r="E37" t="s">
        <v>521</v>
      </c>
      <c r="F37" t="s">
        <v>522</v>
      </c>
      <c r="G37" t="s">
        <v>1243</v>
      </c>
      <c r="H37" t="s">
        <v>541</v>
      </c>
      <c r="I37">
        <v>11301</v>
      </c>
      <c r="J37" t="s">
        <v>1244</v>
      </c>
      <c r="K37" t="s">
        <v>525</v>
      </c>
      <c r="L37" t="s">
        <v>1245</v>
      </c>
      <c r="M37" t="s">
        <v>961</v>
      </c>
      <c r="N37" t="s">
        <v>1815</v>
      </c>
      <c r="O37" t="s">
        <v>1651</v>
      </c>
      <c r="P37">
        <v>22365773</v>
      </c>
      <c r="Q37">
        <v>22365773</v>
      </c>
      <c r="R37" t="s">
        <v>1816</v>
      </c>
      <c r="S37" s="338">
        <v>22365773</v>
      </c>
      <c r="T37" t="s">
        <v>1247</v>
      </c>
      <c r="U37">
        <v>22407361</v>
      </c>
    </row>
    <row r="38" spans="1:21">
      <c r="A38" t="s">
        <v>1817</v>
      </c>
      <c r="B38" t="s">
        <v>1818</v>
      </c>
      <c r="C38" t="s">
        <v>1819</v>
      </c>
      <c r="D38" t="s">
        <v>671</v>
      </c>
      <c r="E38" t="s">
        <v>768</v>
      </c>
      <c r="F38" t="s">
        <v>522</v>
      </c>
      <c r="G38" t="s">
        <v>973</v>
      </c>
      <c r="H38" t="s">
        <v>521</v>
      </c>
      <c r="I38">
        <v>11104</v>
      </c>
      <c r="J38" t="s">
        <v>76</v>
      </c>
      <c r="K38" t="s">
        <v>525</v>
      </c>
      <c r="L38" t="s">
        <v>1025</v>
      </c>
      <c r="M38" t="s">
        <v>1370</v>
      </c>
      <c r="N38" t="s">
        <v>990</v>
      </c>
      <c r="O38" t="s">
        <v>1651</v>
      </c>
      <c r="P38">
        <v>22927723</v>
      </c>
      <c r="Q38">
        <v>22294127</v>
      </c>
      <c r="R38" t="s">
        <v>1820</v>
      </c>
      <c r="S38" s="338">
        <v>22927723</v>
      </c>
      <c r="T38" t="s">
        <v>1027</v>
      </c>
      <c r="U38">
        <v>22942049</v>
      </c>
    </row>
    <row r="39" spans="1:21">
      <c r="A39" t="s">
        <v>1821</v>
      </c>
      <c r="B39" t="s">
        <v>1822</v>
      </c>
      <c r="C39" t="s">
        <v>1823</v>
      </c>
      <c r="D39" t="s">
        <v>520</v>
      </c>
      <c r="E39" t="s">
        <v>540</v>
      </c>
      <c r="F39" t="s">
        <v>522</v>
      </c>
      <c r="G39" t="s">
        <v>541</v>
      </c>
      <c r="H39" t="s">
        <v>523</v>
      </c>
      <c r="I39">
        <v>10109</v>
      </c>
      <c r="J39" t="s">
        <v>10</v>
      </c>
      <c r="K39" t="s">
        <v>525</v>
      </c>
      <c r="L39" t="s">
        <v>525</v>
      </c>
      <c r="M39" t="s">
        <v>614</v>
      </c>
      <c r="N39" t="s">
        <v>1824</v>
      </c>
      <c r="O39" t="s">
        <v>1651</v>
      </c>
      <c r="P39">
        <v>22130322</v>
      </c>
      <c r="Q39" t="s">
        <v>555</v>
      </c>
      <c r="R39" t="s">
        <v>1825</v>
      </c>
      <c r="S39" s="338">
        <v>22130322</v>
      </c>
      <c r="T39" t="s">
        <v>619</v>
      </c>
      <c r="U39">
        <v>89612839</v>
      </c>
    </row>
    <row r="40" spans="1:21">
      <c r="A40" t="s">
        <v>1826</v>
      </c>
      <c r="B40" t="s">
        <v>1827</v>
      </c>
      <c r="C40" t="s">
        <v>1828</v>
      </c>
      <c r="D40" t="s">
        <v>539</v>
      </c>
      <c r="E40" t="s">
        <v>768</v>
      </c>
      <c r="F40" t="s">
        <v>522</v>
      </c>
      <c r="G40" t="s">
        <v>632</v>
      </c>
      <c r="H40" t="s">
        <v>562</v>
      </c>
      <c r="I40">
        <v>11005</v>
      </c>
      <c r="J40" t="s">
        <v>72</v>
      </c>
      <c r="K40" t="s">
        <v>525</v>
      </c>
      <c r="L40" t="s">
        <v>1389</v>
      </c>
      <c r="M40" t="s">
        <v>1759</v>
      </c>
      <c r="N40" t="s">
        <v>1829</v>
      </c>
      <c r="O40" t="s">
        <v>1651</v>
      </c>
      <c r="P40">
        <v>22144275</v>
      </c>
      <c r="Q40">
        <v>22527096</v>
      </c>
      <c r="R40" t="s">
        <v>1830</v>
      </c>
      <c r="S40" s="338">
        <v>22144375</v>
      </c>
      <c r="T40" t="s">
        <v>1391</v>
      </c>
      <c r="U40">
        <v>22144375</v>
      </c>
    </row>
    <row r="41" spans="1:21">
      <c r="A41" t="s">
        <v>1831</v>
      </c>
      <c r="B41" t="s">
        <v>1832</v>
      </c>
      <c r="C41" t="s">
        <v>1833</v>
      </c>
      <c r="D41" t="s">
        <v>671</v>
      </c>
      <c r="E41" t="s">
        <v>562</v>
      </c>
      <c r="F41" t="s">
        <v>522</v>
      </c>
      <c r="G41" t="s">
        <v>686</v>
      </c>
      <c r="H41" t="s">
        <v>524</v>
      </c>
      <c r="I41">
        <v>11403</v>
      </c>
      <c r="J41" t="s">
        <v>90</v>
      </c>
      <c r="K41" t="s">
        <v>525</v>
      </c>
      <c r="L41" t="s">
        <v>687</v>
      </c>
      <c r="M41" t="s">
        <v>1810</v>
      </c>
      <c r="N41" t="s">
        <v>1610</v>
      </c>
      <c r="O41" t="s">
        <v>1651</v>
      </c>
      <c r="P41">
        <v>22920005</v>
      </c>
      <c r="Q41">
        <v>22926822</v>
      </c>
      <c r="R41" t="s">
        <v>1834</v>
      </c>
      <c r="S41" s="338">
        <v>22920005</v>
      </c>
      <c r="T41" t="s">
        <v>680</v>
      </c>
      <c r="U41">
        <v>22352880</v>
      </c>
    </row>
    <row r="42" spans="1:21">
      <c r="A42" t="s">
        <v>1835</v>
      </c>
      <c r="B42" t="s">
        <v>1836</v>
      </c>
      <c r="C42" t="s">
        <v>1837</v>
      </c>
      <c r="D42" t="s">
        <v>893</v>
      </c>
      <c r="E42" t="s">
        <v>874</v>
      </c>
      <c r="F42" t="s">
        <v>522</v>
      </c>
      <c r="G42" t="s">
        <v>524</v>
      </c>
      <c r="H42" t="s">
        <v>541</v>
      </c>
      <c r="I42">
        <v>10301</v>
      </c>
      <c r="J42" t="s">
        <v>16</v>
      </c>
      <c r="K42" t="s">
        <v>525</v>
      </c>
      <c r="L42" t="s">
        <v>893</v>
      </c>
      <c r="M42" t="s">
        <v>893</v>
      </c>
      <c r="N42" t="s">
        <v>893</v>
      </c>
      <c r="O42" t="s">
        <v>1651</v>
      </c>
      <c r="P42">
        <v>22598797</v>
      </c>
      <c r="Q42">
        <v>22591022</v>
      </c>
      <c r="R42" t="s">
        <v>1838</v>
      </c>
      <c r="S42" s="338">
        <v>22502858</v>
      </c>
      <c r="T42" t="s">
        <v>1839</v>
      </c>
      <c r="U42">
        <v>22596011</v>
      </c>
    </row>
    <row r="43" spans="1:21">
      <c r="A43" t="s">
        <v>1840</v>
      </c>
      <c r="B43" t="s">
        <v>1841</v>
      </c>
      <c r="C43" t="s">
        <v>1842</v>
      </c>
      <c r="D43" t="s">
        <v>893</v>
      </c>
      <c r="E43" t="s">
        <v>874</v>
      </c>
      <c r="F43" t="s">
        <v>522</v>
      </c>
      <c r="G43" t="s">
        <v>524</v>
      </c>
      <c r="H43" t="s">
        <v>541</v>
      </c>
      <c r="I43">
        <v>10301</v>
      </c>
      <c r="J43" t="s">
        <v>16</v>
      </c>
      <c r="K43" t="s">
        <v>525</v>
      </c>
      <c r="L43" t="s">
        <v>893</v>
      </c>
      <c r="M43" t="s">
        <v>893</v>
      </c>
      <c r="N43" t="s">
        <v>1843</v>
      </c>
      <c r="O43" t="s">
        <v>1651</v>
      </c>
      <c r="P43">
        <v>22509947</v>
      </c>
      <c r="Q43">
        <v>22594462</v>
      </c>
      <c r="R43" t="s">
        <v>1844</v>
      </c>
      <c r="S43" s="338">
        <v>22509947</v>
      </c>
      <c r="T43" t="s">
        <v>1839</v>
      </c>
      <c r="U43">
        <v>22596011</v>
      </c>
    </row>
    <row r="44" spans="1:21">
      <c r="A44" t="s">
        <v>1845</v>
      </c>
      <c r="B44" t="s">
        <v>1846</v>
      </c>
      <c r="C44" t="s">
        <v>1847</v>
      </c>
      <c r="D44" t="s">
        <v>893</v>
      </c>
      <c r="E44" t="s">
        <v>541</v>
      </c>
      <c r="F44" t="s">
        <v>522</v>
      </c>
      <c r="G44" t="s">
        <v>524</v>
      </c>
      <c r="H44" t="s">
        <v>541</v>
      </c>
      <c r="I44">
        <v>10301</v>
      </c>
      <c r="J44" t="s">
        <v>16</v>
      </c>
      <c r="K44" t="s">
        <v>525</v>
      </c>
      <c r="L44" t="s">
        <v>893</v>
      </c>
      <c r="M44" t="s">
        <v>893</v>
      </c>
      <c r="N44" t="s">
        <v>893</v>
      </c>
      <c r="O44" t="s">
        <v>1157</v>
      </c>
      <c r="P44">
        <v>40002022</v>
      </c>
      <c r="Q44">
        <v>22508022</v>
      </c>
      <c r="R44" t="s">
        <v>1848</v>
      </c>
      <c r="S44" s="338">
        <v>40002022</v>
      </c>
      <c r="T44" t="s">
        <v>1849</v>
      </c>
      <c r="U44">
        <v>21010915</v>
      </c>
    </row>
    <row r="45" spans="1:21">
      <c r="A45" t="s">
        <v>1850</v>
      </c>
      <c r="B45" t="s">
        <v>1851</v>
      </c>
      <c r="C45" t="s">
        <v>1852</v>
      </c>
      <c r="D45" t="s">
        <v>893</v>
      </c>
      <c r="E45" t="s">
        <v>540</v>
      </c>
      <c r="F45" t="s">
        <v>522</v>
      </c>
      <c r="G45" t="s">
        <v>524</v>
      </c>
      <c r="H45" t="s">
        <v>540</v>
      </c>
      <c r="I45">
        <v>10302</v>
      </c>
      <c r="J45" t="s">
        <v>17</v>
      </c>
      <c r="K45" t="s">
        <v>525</v>
      </c>
      <c r="L45" t="s">
        <v>893</v>
      </c>
      <c r="M45" t="s">
        <v>675</v>
      </c>
      <c r="N45" t="s">
        <v>675</v>
      </c>
      <c r="O45" t="s">
        <v>1651</v>
      </c>
      <c r="P45">
        <v>22703443</v>
      </c>
      <c r="Q45">
        <v>22703743</v>
      </c>
      <c r="R45" t="s">
        <v>1853</v>
      </c>
      <c r="S45" s="338">
        <v>85123456</v>
      </c>
      <c r="T45" t="s">
        <v>999</v>
      </c>
      <c r="U45">
        <v>60588502</v>
      </c>
    </row>
    <row r="46" spans="1:21">
      <c r="A46" t="s">
        <v>1854</v>
      </c>
      <c r="B46" t="s">
        <v>1855</v>
      </c>
      <c r="C46" t="s">
        <v>1856</v>
      </c>
      <c r="D46" t="s">
        <v>539</v>
      </c>
      <c r="E46" t="s">
        <v>541</v>
      </c>
      <c r="F46" t="s">
        <v>522</v>
      </c>
      <c r="G46" t="s">
        <v>541</v>
      </c>
      <c r="H46" t="s">
        <v>973</v>
      </c>
      <c r="I46">
        <v>10111</v>
      </c>
      <c r="J46" t="s">
        <v>12</v>
      </c>
      <c r="K46" t="s">
        <v>525</v>
      </c>
      <c r="L46" t="s">
        <v>525</v>
      </c>
      <c r="M46" t="s">
        <v>974</v>
      </c>
      <c r="N46" t="s">
        <v>1548</v>
      </c>
      <c r="O46" t="s">
        <v>1651</v>
      </c>
      <c r="P46">
        <v>22262372</v>
      </c>
      <c r="Q46">
        <v>22262048</v>
      </c>
      <c r="R46" t="s">
        <v>1857</v>
      </c>
      <c r="S46" s="338">
        <v>22262375</v>
      </c>
      <c r="T46" t="s">
        <v>1055</v>
      </c>
      <c r="U46">
        <v>22551257</v>
      </c>
    </row>
    <row r="47" spans="1:21">
      <c r="A47" t="s">
        <v>1858</v>
      </c>
      <c r="B47" t="s">
        <v>1859</v>
      </c>
      <c r="C47" t="s">
        <v>1819</v>
      </c>
      <c r="D47" t="s">
        <v>893</v>
      </c>
      <c r="E47" t="s">
        <v>541</v>
      </c>
      <c r="F47" t="s">
        <v>522</v>
      </c>
      <c r="G47" t="s">
        <v>524</v>
      </c>
      <c r="H47" t="s">
        <v>562</v>
      </c>
      <c r="I47">
        <v>10305</v>
      </c>
      <c r="J47" t="s">
        <v>20</v>
      </c>
      <c r="K47" t="s">
        <v>525</v>
      </c>
      <c r="L47" t="s">
        <v>893</v>
      </c>
      <c r="M47" t="s">
        <v>990</v>
      </c>
      <c r="N47" t="s">
        <v>990</v>
      </c>
      <c r="O47" t="s">
        <v>1651</v>
      </c>
      <c r="P47">
        <v>22767828</v>
      </c>
      <c r="Q47">
        <v>22767828</v>
      </c>
      <c r="R47" t="s">
        <v>1860</v>
      </c>
      <c r="S47" s="338">
        <v>22767828</v>
      </c>
      <c r="T47" t="s">
        <v>1849</v>
      </c>
      <c r="U47">
        <v>21010915</v>
      </c>
    </row>
    <row r="48" spans="1:21">
      <c r="A48" t="s">
        <v>1861</v>
      </c>
      <c r="B48" t="s">
        <v>1862</v>
      </c>
      <c r="C48" t="s">
        <v>1863</v>
      </c>
      <c r="D48" t="s">
        <v>893</v>
      </c>
      <c r="E48" t="s">
        <v>524</v>
      </c>
      <c r="F48" t="s">
        <v>522</v>
      </c>
      <c r="G48" t="s">
        <v>768</v>
      </c>
      <c r="H48" t="s">
        <v>541</v>
      </c>
      <c r="I48">
        <v>10601</v>
      </c>
      <c r="J48" t="s">
        <v>41</v>
      </c>
      <c r="K48" t="s">
        <v>525</v>
      </c>
      <c r="L48" t="s">
        <v>1450</v>
      </c>
      <c r="M48" t="s">
        <v>1450</v>
      </c>
      <c r="N48" t="s">
        <v>1864</v>
      </c>
      <c r="O48" t="s">
        <v>1651</v>
      </c>
      <c r="P48">
        <v>22303375</v>
      </c>
      <c r="Q48">
        <v>22303375</v>
      </c>
      <c r="R48" t="s">
        <v>1865</v>
      </c>
      <c r="S48" s="338">
        <v>22300016</v>
      </c>
      <c r="T48" t="s">
        <v>1866</v>
      </c>
      <c r="U48">
        <v>22300629</v>
      </c>
    </row>
    <row r="49" spans="1:21">
      <c r="A49" t="s">
        <v>1867</v>
      </c>
      <c r="B49" t="s">
        <v>1868</v>
      </c>
      <c r="C49" t="s">
        <v>1869</v>
      </c>
      <c r="D49" t="s">
        <v>893</v>
      </c>
      <c r="E49" t="s">
        <v>521</v>
      </c>
      <c r="F49" t="s">
        <v>522</v>
      </c>
      <c r="G49" t="s">
        <v>524</v>
      </c>
      <c r="H49" t="s">
        <v>768</v>
      </c>
      <c r="I49">
        <v>10306</v>
      </c>
      <c r="J49" t="s">
        <v>21</v>
      </c>
      <c r="K49" t="s">
        <v>525</v>
      </c>
      <c r="L49" t="s">
        <v>893</v>
      </c>
      <c r="M49" t="s">
        <v>1870</v>
      </c>
      <c r="N49" t="s">
        <v>1870</v>
      </c>
      <c r="O49" t="s">
        <v>1651</v>
      </c>
      <c r="P49">
        <v>25440166</v>
      </c>
      <c r="Q49">
        <v>25440166</v>
      </c>
      <c r="R49" t="s">
        <v>1871</v>
      </c>
      <c r="S49" s="338">
        <v>25440166</v>
      </c>
      <c r="T49" t="s">
        <v>1872</v>
      </c>
      <c r="U49">
        <v>25480522</v>
      </c>
    </row>
    <row r="50" spans="1:21">
      <c r="A50" t="s">
        <v>1873</v>
      </c>
      <c r="B50" t="s">
        <v>1874</v>
      </c>
      <c r="C50" t="s">
        <v>1875</v>
      </c>
      <c r="D50" t="s">
        <v>893</v>
      </c>
      <c r="E50" t="s">
        <v>524</v>
      </c>
      <c r="F50" t="s">
        <v>522</v>
      </c>
      <c r="G50" t="s">
        <v>768</v>
      </c>
      <c r="H50" t="s">
        <v>521</v>
      </c>
      <c r="I50">
        <v>10604</v>
      </c>
      <c r="J50" t="s">
        <v>44</v>
      </c>
      <c r="K50" t="s">
        <v>525</v>
      </c>
      <c r="L50" t="s">
        <v>1450</v>
      </c>
      <c r="M50" t="s">
        <v>1876</v>
      </c>
      <c r="N50" t="s">
        <v>1876</v>
      </c>
      <c r="O50" t="s">
        <v>1651</v>
      </c>
      <c r="P50">
        <v>25400315</v>
      </c>
      <c r="Q50">
        <v>25401212</v>
      </c>
      <c r="R50" t="s">
        <v>1877</v>
      </c>
      <c r="S50" s="338">
        <v>25401212</v>
      </c>
      <c r="T50" t="s">
        <v>1866</v>
      </c>
      <c r="U50">
        <v>22301358</v>
      </c>
    </row>
    <row r="51" spans="1:21">
      <c r="A51" t="s">
        <v>1878</v>
      </c>
      <c r="B51" t="s">
        <v>1879</v>
      </c>
      <c r="C51" t="s">
        <v>1880</v>
      </c>
      <c r="D51" t="s">
        <v>893</v>
      </c>
      <c r="E51" t="s">
        <v>768</v>
      </c>
      <c r="F51" t="s">
        <v>522</v>
      </c>
      <c r="G51" t="s">
        <v>1364</v>
      </c>
      <c r="H51" t="s">
        <v>562</v>
      </c>
      <c r="I51">
        <v>11205</v>
      </c>
      <c r="J51" t="s">
        <v>82</v>
      </c>
      <c r="K51" t="s">
        <v>525</v>
      </c>
      <c r="L51" t="s">
        <v>1881</v>
      </c>
      <c r="M51" t="s">
        <v>1882</v>
      </c>
      <c r="N51" t="s">
        <v>1882</v>
      </c>
      <c r="O51" t="s">
        <v>1651</v>
      </c>
      <c r="P51">
        <v>25444532</v>
      </c>
      <c r="Q51">
        <v>25444532</v>
      </c>
      <c r="R51" t="s">
        <v>1883</v>
      </c>
      <c r="S51" s="338">
        <v>87100050</v>
      </c>
      <c r="T51" t="s">
        <v>1884</v>
      </c>
      <c r="U51">
        <v>24104951</v>
      </c>
    </row>
    <row r="52" spans="1:21">
      <c r="A52" t="s">
        <v>1885</v>
      </c>
      <c r="B52" t="s">
        <v>1886</v>
      </c>
      <c r="C52" t="s">
        <v>1887</v>
      </c>
      <c r="D52" t="s">
        <v>893</v>
      </c>
      <c r="E52" t="s">
        <v>540</v>
      </c>
      <c r="F52" t="s">
        <v>522</v>
      </c>
      <c r="G52" t="s">
        <v>524</v>
      </c>
      <c r="H52" t="s">
        <v>521</v>
      </c>
      <c r="I52">
        <v>10304</v>
      </c>
      <c r="J52" t="s">
        <v>19</v>
      </c>
      <c r="K52" t="s">
        <v>525</v>
      </c>
      <c r="L52" t="s">
        <v>893</v>
      </c>
      <c r="M52" t="s">
        <v>1636</v>
      </c>
      <c r="N52" t="s">
        <v>1636</v>
      </c>
      <c r="O52" t="s">
        <v>1651</v>
      </c>
      <c r="P52">
        <v>22197519</v>
      </c>
      <c r="Q52">
        <v>22197519</v>
      </c>
      <c r="R52" t="s">
        <v>1888</v>
      </c>
      <c r="S52" s="338">
        <v>22197519</v>
      </c>
      <c r="T52" t="s">
        <v>999</v>
      </c>
      <c r="U52">
        <v>22700885</v>
      </c>
    </row>
    <row r="53" spans="1:21">
      <c r="A53" t="s">
        <v>1889</v>
      </c>
      <c r="B53" t="s">
        <v>1890</v>
      </c>
      <c r="C53" t="s">
        <v>1891</v>
      </c>
      <c r="D53" t="s">
        <v>1494</v>
      </c>
      <c r="E53" t="s">
        <v>562</v>
      </c>
      <c r="F53" t="s">
        <v>522</v>
      </c>
      <c r="G53" t="s">
        <v>874</v>
      </c>
      <c r="H53" t="s">
        <v>541</v>
      </c>
      <c r="I53">
        <v>10701</v>
      </c>
      <c r="J53" t="s">
        <v>48</v>
      </c>
      <c r="K53" t="s">
        <v>525</v>
      </c>
      <c r="L53" t="s">
        <v>1495</v>
      </c>
      <c r="M53" t="s">
        <v>1496</v>
      </c>
      <c r="N53" t="s">
        <v>1496</v>
      </c>
      <c r="O53" t="s">
        <v>1651</v>
      </c>
      <c r="P53">
        <v>21061700</v>
      </c>
      <c r="Q53" t="s">
        <v>555</v>
      </c>
      <c r="R53" t="s">
        <v>1892</v>
      </c>
      <c r="S53" s="338">
        <v>21061700</v>
      </c>
      <c r="T53" t="s">
        <v>1498</v>
      </c>
      <c r="U53">
        <v>24165218</v>
      </c>
    </row>
    <row r="54" spans="1:21">
      <c r="A54" t="s">
        <v>1893</v>
      </c>
      <c r="B54" t="s">
        <v>1894</v>
      </c>
      <c r="C54" t="s">
        <v>1895</v>
      </c>
      <c r="D54" t="s">
        <v>1494</v>
      </c>
      <c r="E54" t="s">
        <v>541</v>
      </c>
      <c r="F54" t="s">
        <v>522</v>
      </c>
      <c r="G54" t="s">
        <v>521</v>
      </c>
      <c r="H54" t="s">
        <v>541</v>
      </c>
      <c r="I54">
        <v>10401</v>
      </c>
      <c r="J54" t="s">
        <v>29</v>
      </c>
      <c r="K54" t="s">
        <v>525</v>
      </c>
      <c r="L54" t="s">
        <v>1494</v>
      </c>
      <c r="M54" t="s">
        <v>1620</v>
      </c>
      <c r="N54" t="s">
        <v>1620</v>
      </c>
      <c r="O54" t="s">
        <v>1651</v>
      </c>
      <c r="P54">
        <v>24166163</v>
      </c>
      <c r="Q54">
        <v>24165424</v>
      </c>
      <c r="R54" t="s">
        <v>1896</v>
      </c>
      <c r="S54" s="338">
        <v>24166163</v>
      </c>
      <c r="T54" t="s">
        <v>1623</v>
      </c>
      <c r="U54">
        <v>24166355</v>
      </c>
    </row>
    <row r="55" spans="1:21">
      <c r="A55" t="s">
        <v>1897</v>
      </c>
      <c r="B55" t="s">
        <v>1898</v>
      </c>
      <c r="C55" t="s">
        <v>1899</v>
      </c>
      <c r="D55" t="s">
        <v>1494</v>
      </c>
      <c r="E55" t="s">
        <v>562</v>
      </c>
      <c r="F55" t="s">
        <v>522</v>
      </c>
      <c r="G55" t="s">
        <v>874</v>
      </c>
      <c r="H55" t="s">
        <v>524</v>
      </c>
      <c r="I55">
        <v>10703</v>
      </c>
      <c r="J55" t="s">
        <v>50</v>
      </c>
      <c r="K55" t="s">
        <v>525</v>
      </c>
      <c r="L55" t="s">
        <v>1495</v>
      </c>
      <c r="M55" t="s">
        <v>1900</v>
      </c>
      <c r="N55" t="s">
        <v>1900</v>
      </c>
      <c r="O55" t="s">
        <v>1651</v>
      </c>
      <c r="P55">
        <v>24186271</v>
      </c>
      <c r="Q55">
        <v>24188373</v>
      </c>
      <c r="R55" t="s">
        <v>1901</v>
      </c>
      <c r="S55" s="338">
        <v>24186271</v>
      </c>
      <c r="T55" t="s">
        <v>1498</v>
      </c>
      <c r="U55">
        <v>24165218</v>
      </c>
    </row>
    <row r="56" spans="1:21">
      <c r="A56" t="s">
        <v>1902</v>
      </c>
      <c r="B56" t="s">
        <v>1903</v>
      </c>
      <c r="C56" t="s">
        <v>1904</v>
      </c>
      <c r="D56" t="s">
        <v>1018</v>
      </c>
      <c r="E56" t="s">
        <v>541</v>
      </c>
      <c r="F56" t="s">
        <v>522</v>
      </c>
      <c r="G56" t="s">
        <v>1019</v>
      </c>
      <c r="H56" t="s">
        <v>541</v>
      </c>
      <c r="I56">
        <v>11901</v>
      </c>
      <c r="J56" t="s">
        <v>1020</v>
      </c>
      <c r="K56" t="s">
        <v>525</v>
      </c>
      <c r="L56" t="s">
        <v>1018</v>
      </c>
      <c r="M56" t="s">
        <v>1021</v>
      </c>
      <c r="N56" t="s">
        <v>1905</v>
      </c>
      <c r="O56" t="s">
        <v>1651</v>
      </c>
      <c r="P56">
        <v>27706669</v>
      </c>
      <c r="Q56">
        <v>27702555</v>
      </c>
      <c r="R56" t="s">
        <v>1906</v>
      </c>
      <c r="S56" s="338">
        <v>88002838</v>
      </c>
      <c r="T56" t="s">
        <v>1907</v>
      </c>
      <c r="U56">
        <v>27718453</v>
      </c>
    </row>
    <row r="57" spans="1:21">
      <c r="A57" t="s">
        <v>1908</v>
      </c>
      <c r="B57" t="s">
        <v>1909</v>
      </c>
      <c r="C57" t="s">
        <v>1910</v>
      </c>
      <c r="D57" t="s">
        <v>1018</v>
      </c>
      <c r="E57" t="s">
        <v>541</v>
      </c>
      <c r="F57" t="s">
        <v>522</v>
      </c>
      <c r="G57" t="s">
        <v>1019</v>
      </c>
      <c r="H57" t="s">
        <v>541</v>
      </c>
      <c r="I57">
        <v>11901</v>
      </c>
      <c r="J57" t="s">
        <v>1020</v>
      </c>
      <c r="K57" t="s">
        <v>525</v>
      </c>
      <c r="L57" t="s">
        <v>1018</v>
      </c>
      <c r="M57" t="s">
        <v>1021</v>
      </c>
      <c r="N57" t="s">
        <v>1911</v>
      </c>
      <c r="O57" t="s">
        <v>1651</v>
      </c>
      <c r="P57">
        <v>27713020</v>
      </c>
      <c r="Q57" t="s">
        <v>555</v>
      </c>
      <c r="R57" t="s">
        <v>1912</v>
      </c>
      <c r="S57" s="338">
        <v>86277270</v>
      </c>
      <c r="T57" t="s">
        <v>1907</v>
      </c>
      <c r="U57">
        <v>27718453</v>
      </c>
    </row>
    <row r="58" spans="1:21">
      <c r="A58" t="s">
        <v>1913</v>
      </c>
      <c r="B58" t="s">
        <v>1914</v>
      </c>
      <c r="C58" t="s">
        <v>1915</v>
      </c>
      <c r="D58" t="s">
        <v>1018</v>
      </c>
      <c r="E58" t="s">
        <v>524</v>
      </c>
      <c r="F58" t="s">
        <v>522</v>
      </c>
      <c r="G58" t="s">
        <v>1019</v>
      </c>
      <c r="H58" t="s">
        <v>524</v>
      </c>
      <c r="I58">
        <v>11903</v>
      </c>
      <c r="J58" t="s">
        <v>109</v>
      </c>
      <c r="K58" t="s">
        <v>525</v>
      </c>
      <c r="L58" t="s">
        <v>1018</v>
      </c>
      <c r="M58" t="s">
        <v>1579</v>
      </c>
      <c r="N58" t="s">
        <v>1916</v>
      </c>
      <c r="O58" t="s">
        <v>1651</v>
      </c>
      <c r="P58">
        <v>27715223</v>
      </c>
      <c r="Q58" t="s">
        <v>555</v>
      </c>
      <c r="R58" t="s">
        <v>1917</v>
      </c>
      <c r="S58" s="338">
        <v>86150563</v>
      </c>
      <c r="T58" t="s">
        <v>1581</v>
      </c>
      <c r="U58">
        <v>89793572</v>
      </c>
    </row>
    <row r="59" spans="1:21">
      <c r="A59" t="s">
        <v>1918</v>
      </c>
      <c r="B59" t="s">
        <v>1919</v>
      </c>
      <c r="C59" t="s">
        <v>1920</v>
      </c>
      <c r="D59" t="s">
        <v>789</v>
      </c>
      <c r="E59" t="s">
        <v>524</v>
      </c>
      <c r="F59" t="s">
        <v>790</v>
      </c>
      <c r="G59" t="s">
        <v>524</v>
      </c>
      <c r="H59" t="s">
        <v>524</v>
      </c>
      <c r="I59">
        <v>60303</v>
      </c>
      <c r="J59" t="s">
        <v>426</v>
      </c>
      <c r="K59" t="s">
        <v>791</v>
      </c>
      <c r="L59" t="s">
        <v>792</v>
      </c>
      <c r="M59" t="s">
        <v>1921</v>
      </c>
      <c r="N59" t="s">
        <v>1921</v>
      </c>
      <c r="O59" t="s">
        <v>1651</v>
      </c>
      <c r="P59">
        <v>27428036</v>
      </c>
      <c r="Q59">
        <v>87216925</v>
      </c>
      <c r="R59" t="s">
        <v>1922</v>
      </c>
      <c r="S59" s="338">
        <v>87151331</v>
      </c>
      <c r="T59" t="s">
        <v>1923</v>
      </c>
      <c r="U59">
        <v>27300744</v>
      </c>
    </row>
    <row r="60" spans="1:21">
      <c r="A60" t="s">
        <v>1924</v>
      </c>
      <c r="B60" t="s">
        <v>1925</v>
      </c>
      <c r="C60" t="s">
        <v>1926</v>
      </c>
      <c r="D60" t="s">
        <v>789</v>
      </c>
      <c r="E60" t="s">
        <v>521</v>
      </c>
      <c r="F60" t="s">
        <v>790</v>
      </c>
      <c r="G60" t="s">
        <v>524</v>
      </c>
      <c r="H60" t="s">
        <v>573</v>
      </c>
      <c r="I60">
        <v>60308</v>
      </c>
      <c r="J60" t="s">
        <v>431</v>
      </c>
      <c r="K60" t="s">
        <v>791</v>
      </c>
      <c r="L60" t="s">
        <v>792</v>
      </c>
      <c r="M60" t="s">
        <v>1927</v>
      </c>
      <c r="N60" t="s">
        <v>1161</v>
      </c>
      <c r="O60" t="s">
        <v>1651</v>
      </c>
      <c r="P60">
        <v>27431006</v>
      </c>
      <c r="Q60">
        <v>87090486</v>
      </c>
      <c r="R60" t="s">
        <v>1928</v>
      </c>
      <c r="S60" s="338">
        <v>87090486</v>
      </c>
      <c r="T60" t="s">
        <v>1929</v>
      </c>
      <c r="U60">
        <v>87200658</v>
      </c>
    </row>
    <row r="61" spans="1:21">
      <c r="A61" t="s">
        <v>1930</v>
      </c>
      <c r="B61" t="s">
        <v>1931</v>
      </c>
      <c r="C61" t="s">
        <v>1932</v>
      </c>
      <c r="D61" t="s">
        <v>789</v>
      </c>
      <c r="E61" t="s">
        <v>973</v>
      </c>
      <c r="F61" t="s">
        <v>790</v>
      </c>
      <c r="G61" t="s">
        <v>524</v>
      </c>
      <c r="H61" t="s">
        <v>521</v>
      </c>
      <c r="I61">
        <v>60304</v>
      </c>
      <c r="J61" t="s">
        <v>427</v>
      </c>
      <c r="K61" t="s">
        <v>791</v>
      </c>
      <c r="L61" t="s">
        <v>792</v>
      </c>
      <c r="M61" t="s">
        <v>1933</v>
      </c>
      <c r="N61" t="s">
        <v>1933</v>
      </c>
      <c r="O61" t="s">
        <v>1651</v>
      </c>
      <c r="P61">
        <v>27302459</v>
      </c>
      <c r="Q61">
        <v>84073821</v>
      </c>
      <c r="R61" t="s">
        <v>1934</v>
      </c>
      <c r="S61" s="338">
        <v>84073821</v>
      </c>
      <c r="T61" t="s">
        <v>1935</v>
      </c>
      <c r="U61">
        <v>22001511</v>
      </c>
    </row>
    <row r="62" spans="1:21">
      <c r="A62" t="s">
        <v>1936</v>
      </c>
      <c r="B62" t="s">
        <v>1937</v>
      </c>
      <c r="C62" t="s">
        <v>1938</v>
      </c>
      <c r="D62" t="s">
        <v>789</v>
      </c>
      <c r="E62" t="s">
        <v>540</v>
      </c>
      <c r="F62" t="s">
        <v>790</v>
      </c>
      <c r="G62" t="s">
        <v>524</v>
      </c>
      <c r="H62" t="s">
        <v>540</v>
      </c>
      <c r="I62">
        <v>60302</v>
      </c>
      <c r="J62" t="s">
        <v>425</v>
      </c>
      <c r="K62" t="s">
        <v>791</v>
      </c>
      <c r="L62" t="s">
        <v>792</v>
      </c>
      <c r="M62" t="s">
        <v>1939</v>
      </c>
      <c r="N62" t="s">
        <v>1940</v>
      </c>
      <c r="O62" t="s">
        <v>1651</v>
      </c>
      <c r="P62">
        <v>27421085</v>
      </c>
      <c r="Q62" t="s">
        <v>555</v>
      </c>
      <c r="R62" t="s">
        <v>1941</v>
      </c>
      <c r="S62" s="338">
        <v>27421085</v>
      </c>
      <c r="T62" t="s">
        <v>1942</v>
      </c>
      <c r="U62">
        <v>27300654</v>
      </c>
    </row>
    <row r="63" spans="1:21">
      <c r="A63" t="s">
        <v>1943</v>
      </c>
      <c r="B63" t="s">
        <v>1944</v>
      </c>
      <c r="C63" t="s">
        <v>1945</v>
      </c>
      <c r="D63" t="s">
        <v>1018</v>
      </c>
      <c r="E63" t="s">
        <v>541</v>
      </c>
      <c r="F63" t="s">
        <v>522</v>
      </c>
      <c r="G63" t="s">
        <v>1019</v>
      </c>
      <c r="H63" t="s">
        <v>541</v>
      </c>
      <c r="I63">
        <v>11901</v>
      </c>
      <c r="J63" t="s">
        <v>1020</v>
      </c>
      <c r="K63" t="s">
        <v>525</v>
      </c>
      <c r="L63" t="s">
        <v>1018</v>
      </c>
      <c r="M63" t="s">
        <v>1021</v>
      </c>
      <c r="N63" t="s">
        <v>1946</v>
      </c>
      <c r="O63" t="s">
        <v>1157</v>
      </c>
      <c r="P63">
        <v>27022349</v>
      </c>
      <c r="Q63">
        <v>27718311</v>
      </c>
      <c r="R63" t="s">
        <v>1947</v>
      </c>
      <c r="S63" s="338">
        <v>27718311</v>
      </c>
      <c r="T63" t="s">
        <v>1907</v>
      </c>
      <c r="U63">
        <v>27718453</v>
      </c>
    </row>
    <row r="64" spans="1:21">
      <c r="A64" t="s">
        <v>1948</v>
      </c>
      <c r="B64" t="s">
        <v>1949</v>
      </c>
      <c r="C64" t="s">
        <v>1950</v>
      </c>
      <c r="D64" t="s">
        <v>1018</v>
      </c>
      <c r="E64" t="s">
        <v>524</v>
      </c>
      <c r="F64" t="s">
        <v>522</v>
      </c>
      <c r="G64" t="s">
        <v>1019</v>
      </c>
      <c r="H64" t="s">
        <v>524</v>
      </c>
      <c r="I64">
        <v>11903</v>
      </c>
      <c r="J64" t="s">
        <v>109</v>
      </c>
      <c r="K64" t="s">
        <v>525</v>
      </c>
      <c r="L64" t="s">
        <v>1018</v>
      </c>
      <c r="M64" t="s">
        <v>1579</v>
      </c>
      <c r="N64" t="s">
        <v>948</v>
      </c>
      <c r="O64" t="s">
        <v>1651</v>
      </c>
      <c r="P64">
        <v>27713142</v>
      </c>
      <c r="Q64">
        <v>27715605</v>
      </c>
      <c r="R64" t="s">
        <v>1951</v>
      </c>
      <c r="S64" s="338">
        <v>88942827</v>
      </c>
      <c r="T64" t="s">
        <v>1581</v>
      </c>
      <c r="U64">
        <v>87793572</v>
      </c>
    </row>
    <row r="65" spans="1:21">
      <c r="A65" t="s">
        <v>1952</v>
      </c>
      <c r="B65" t="s">
        <v>1953</v>
      </c>
      <c r="C65" t="s">
        <v>1954</v>
      </c>
      <c r="D65" t="s">
        <v>1018</v>
      </c>
      <c r="E65" t="s">
        <v>541</v>
      </c>
      <c r="F65" t="s">
        <v>522</v>
      </c>
      <c r="G65" t="s">
        <v>1019</v>
      </c>
      <c r="H65" t="s">
        <v>541</v>
      </c>
      <c r="I65">
        <v>11901</v>
      </c>
      <c r="J65" t="s">
        <v>1020</v>
      </c>
      <c r="K65" t="s">
        <v>525</v>
      </c>
      <c r="L65" t="s">
        <v>1018</v>
      </c>
      <c r="M65" t="s">
        <v>1021</v>
      </c>
      <c r="N65" t="s">
        <v>1955</v>
      </c>
      <c r="O65" t="s">
        <v>1651</v>
      </c>
      <c r="P65">
        <v>27710425</v>
      </c>
      <c r="Q65" t="s">
        <v>555</v>
      </c>
      <c r="R65" t="s">
        <v>1956</v>
      </c>
      <c r="S65" s="338">
        <v>27722526</v>
      </c>
      <c r="T65" t="s">
        <v>1907</v>
      </c>
      <c r="U65">
        <v>27718453</v>
      </c>
    </row>
    <row r="66" spans="1:21">
      <c r="A66" t="s">
        <v>1957</v>
      </c>
      <c r="B66" t="s">
        <v>1958</v>
      </c>
      <c r="C66" t="s">
        <v>1959</v>
      </c>
      <c r="D66" t="s">
        <v>1018</v>
      </c>
      <c r="E66" t="s">
        <v>523</v>
      </c>
      <c r="F66" t="s">
        <v>522</v>
      </c>
      <c r="G66" t="s">
        <v>1019</v>
      </c>
      <c r="H66" t="s">
        <v>562</v>
      </c>
      <c r="I66">
        <v>11905</v>
      </c>
      <c r="J66" t="s">
        <v>111</v>
      </c>
      <c r="K66" t="s">
        <v>525</v>
      </c>
      <c r="L66" t="s">
        <v>1018</v>
      </c>
      <c r="M66" t="s">
        <v>718</v>
      </c>
      <c r="N66" t="s">
        <v>718</v>
      </c>
      <c r="O66" t="s">
        <v>1651</v>
      </c>
      <c r="P66">
        <v>27311153</v>
      </c>
      <c r="Q66" t="s">
        <v>555</v>
      </c>
      <c r="R66" t="s">
        <v>1960</v>
      </c>
      <c r="S66" s="338">
        <v>27311153</v>
      </c>
      <c r="T66" t="s">
        <v>1961</v>
      </c>
      <c r="U66">
        <v>27725147</v>
      </c>
    </row>
    <row r="67" spans="1:21">
      <c r="A67" t="s">
        <v>1962</v>
      </c>
      <c r="B67" t="s">
        <v>1963</v>
      </c>
      <c r="C67" t="s">
        <v>1964</v>
      </c>
      <c r="D67" t="s">
        <v>643</v>
      </c>
      <c r="E67" t="s">
        <v>632</v>
      </c>
      <c r="F67" t="s">
        <v>644</v>
      </c>
      <c r="G67" t="s">
        <v>524</v>
      </c>
      <c r="H67" t="s">
        <v>524</v>
      </c>
      <c r="I67">
        <v>20303</v>
      </c>
      <c r="J67" t="s">
        <v>155</v>
      </c>
      <c r="K67" t="s">
        <v>643</v>
      </c>
      <c r="L67" t="s">
        <v>1111</v>
      </c>
      <c r="M67" t="s">
        <v>525</v>
      </c>
      <c r="N67" t="s">
        <v>1965</v>
      </c>
      <c r="O67" t="s">
        <v>1651</v>
      </c>
      <c r="P67">
        <v>24942250</v>
      </c>
      <c r="Q67">
        <v>24940900</v>
      </c>
      <c r="R67" t="s">
        <v>1966</v>
      </c>
      <c r="S67" s="338">
        <v>88670127</v>
      </c>
      <c r="T67" t="s">
        <v>1967</v>
      </c>
      <c r="U67">
        <v>24948687</v>
      </c>
    </row>
    <row r="68" spans="1:21">
      <c r="A68" t="s">
        <v>1968</v>
      </c>
      <c r="B68" t="s">
        <v>1969</v>
      </c>
      <c r="C68" t="s">
        <v>1970</v>
      </c>
      <c r="D68" t="s">
        <v>643</v>
      </c>
      <c r="E68" t="s">
        <v>874</v>
      </c>
      <c r="F68" t="s">
        <v>644</v>
      </c>
      <c r="G68" t="s">
        <v>573</v>
      </c>
      <c r="H68" t="s">
        <v>521</v>
      </c>
      <c r="I68">
        <v>20804</v>
      </c>
      <c r="J68" t="s">
        <v>190</v>
      </c>
      <c r="K68" t="s">
        <v>643</v>
      </c>
      <c r="L68" t="s">
        <v>1451</v>
      </c>
      <c r="M68" t="s">
        <v>1971</v>
      </c>
      <c r="N68" t="s">
        <v>1972</v>
      </c>
      <c r="O68" t="s">
        <v>1651</v>
      </c>
      <c r="P68">
        <v>24588211</v>
      </c>
      <c r="Q68">
        <v>24588211</v>
      </c>
      <c r="R68" t="s">
        <v>1973</v>
      </c>
      <c r="S68" s="338">
        <v>24411701</v>
      </c>
      <c r="T68" t="s">
        <v>1974</v>
      </c>
      <c r="U68">
        <v>24485212</v>
      </c>
    </row>
    <row r="69" spans="1:21">
      <c r="A69" t="s">
        <v>1975</v>
      </c>
      <c r="B69" t="s">
        <v>1976</v>
      </c>
      <c r="C69" t="s">
        <v>1977</v>
      </c>
      <c r="D69" t="s">
        <v>643</v>
      </c>
      <c r="E69" t="s">
        <v>562</v>
      </c>
      <c r="F69" t="s">
        <v>644</v>
      </c>
      <c r="G69" t="s">
        <v>541</v>
      </c>
      <c r="H69" t="s">
        <v>1364</v>
      </c>
      <c r="I69">
        <v>20112</v>
      </c>
      <c r="J69" t="s">
        <v>136</v>
      </c>
      <c r="K69" t="s">
        <v>643</v>
      </c>
      <c r="L69" t="s">
        <v>643</v>
      </c>
      <c r="M69" t="s">
        <v>1978</v>
      </c>
      <c r="N69" t="s">
        <v>1979</v>
      </c>
      <c r="O69" t="s">
        <v>1651</v>
      </c>
      <c r="P69">
        <v>24302885</v>
      </c>
      <c r="Q69">
        <v>24302885</v>
      </c>
      <c r="R69" t="s">
        <v>1980</v>
      </c>
      <c r="S69" s="338">
        <v>24302885</v>
      </c>
      <c r="T69" t="s">
        <v>993</v>
      </c>
      <c r="U69">
        <v>24434942</v>
      </c>
    </row>
    <row r="70" spans="1:21">
      <c r="A70" t="s">
        <v>1981</v>
      </c>
      <c r="B70" t="s">
        <v>1982</v>
      </c>
      <c r="C70" t="s">
        <v>1983</v>
      </c>
      <c r="D70" t="s">
        <v>643</v>
      </c>
      <c r="E70" t="s">
        <v>768</v>
      </c>
      <c r="F70" t="s">
        <v>644</v>
      </c>
      <c r="G70" t="s">
        <v>524</v>
      </c>
      <c r="H70" t="s">
        <v>521</v>
      </c>
      <c r="I70">
        <v>20304</v>
      </c>
      <c r="J70" t="s">
        <v>156</v>
      </c>
      <c r="K70" t="s">
        <v>643</v>
      </c>
      <c r="L70" t="s">
        <v>1111</v>
      </c>
      <c r="M70" t="s">
        <v>1503</v>
      </c>
      <c r="N70" t="s">
        <v>1503</v>
      </c>
      <c r="O70" t="s">
        <v>1651</v>
      </c>
      <c r="P70">
        <v>24947522</v>
      </c>
      <c r="Q70">
        <v>24945584</v>
      </c>
      <c r="R70" t="s">
        <v>1984</v>
      </c>
      <c r="S70" s="338">
        <v>24947522</v>
      </c>
      <c r="T70" t="s">
        <v>1113</v>
      </c>
      <c r="U70">
        <v>24941124</v>
      </c>
    </row>
    <row r="71" spans="1:21">
      <c r="A71" t="s">
        <v>1985</v>
      </c>
      <c r="B71" t="s">
        <v>1986</v>
      </c>
      <c r="C71" t="s">
        <v>1987</v>
      </c>
      <c r="D71" t="s">
        <v>643</v>
      </c>
      <c r="E71" t="s">
        <v>521</v>
      </c>
      <c r="F71" t="s">
        <v>644</v>
      </c>
      <c r="G71" t="s">
        <v>541</v>
      </c>
      <c r="H71" t="s">
        <v>521</v>
      </c>
      <c r="I71">
        <v>20104</v>
      </c>
      <c r="J71" t="s">
        <v>128</v>
      </c>
      <c r="K71" t="s">
        <v>643</v>
      </c>
      <c r="L71" t="s">
        <v>643</v>
      </c>
      <c r="M71" t="s">
        <v>990</v>
      </c>
      <c r="N71" t="s">
        <v>1988</v>
      </c>
      <c r="O71" t="s">
        <v>1651</v>
      </c>
      <c r="P71">
        <v>24381386</v>
      </c>
      <c r="Q71">
        <v>24381386</v>
      </c>
      <c r="R71" t="s">
        <v>1989</v>
      </c>
      <c r="S71" s="338">
        <v>24381386</v>
      </c>
      <c r="T71" t="s">
        <v>784</v>
      </c>
      <c r="U71">
        <v>24302406</v>
      </c>
    </row>
    <row r="72" spans="1:21">
      <c r="A72" t="s">
        <v>1990</v>
      </c>
      <c r="B72" t="s">
        <v>1991</v>
      </c>
      <c r="C72" t="s">
        <v>1992</v>
      </c>
      <c r="D72" t="s">
        <v>643</v>
      </c>
      <c r="E72" t="s">
        <v>541</v>
      </c>
      <c r="F72" t="s">
        <v>644</v>
      </c>
      <c r="G72" t="s">
        <v>541</v>
      </c>
      <c r="H72" t="s">
        <v>541</v>
      </c>
      <c r="I72">
        <v>20101</v>
      </c>
      <c r="J72" t="s">
        <v>125</v>
      </c>
      <c r="K72" t="s">
        <v>643</v>
      </c>
      <c r="L72" t="s">
        <v>643</v>
      </c>
      <c r="M72" t="s">
        <v>643</v>
      </c>
      <c r="N72" t="s">
        <v>1993</v>
      </c>
      <c r="O72" t="s">
        <v>1651</v>
      </c>
      <c r="P72">
        <v>24304479</v>
      </c>
      <c r="Q72">
        <v>24426601</v>
      </c>
      <c r="R72" t="s">
        <v>1994</v>
      </c>
      <c r="S72" s="338">
        <v>24304479</v>
      </c>
      <c r="T72" t="s">
        <v>1995</v>
      </c>
      <c r="U72">
        <v>24429252</v>
      </c>
    </row>
    <row r="73" spans="1:21">
      <c r="A73" t="s">
        <v>1996</v>
      </c>
      <c r="B73" t="s">
        <v>1997</v>
      </c>
      <c r="C73" t="s">
        <v>1998</v>
      </c>
      <c r="D73" t="s">
        <v>643</v>
      </c>
      <c r="E73" t="s">
        <v>573</v>
      </c>
      <c r="F73" t="s">
        <v>644</v>
      </c>
      <c r="G73" t="s">
        <v>562</v>
      </c>
      <c r="H73" t="s">
        <v>541</v>
      </c>
      <c r="I73">
        <v>20501</v>
      </c>
      <c r="J73" t="s">
        <v>164</v>
      </c>
      <c r="K73" t="s">
        <v>643</v>
      </c>
      <c r="L73" t="s">
        <v>1208</v>
      </c>
      <c r="M73" t="s">
        <v>1208</v>
      </c>
      <c r="N73" t="s">
        <v>1208</v>
      </c>
      <c r="O73" t="s">
        <v>1651</v>
      </c>
      <c r="P73">
        <v>24460559</v>
      </c>
      <c r="Q73">
        <v>24469001</v>
      </c>
      <c r="R73" t="s">
        <v>1999</v>
      </c>
      <c r="S73" s="338">
        <v>24469001</v>
      </c>
      <c r="T73" t="s">
        <v>1212</v>
      </c>
      <c r="U73">
        <v>24465922</v>
      </c>
    </row>
    <row r="74" spans="1:21">
      <c r="A74" t="s">
        <v>2000</v>
      </c>
      <c r="B74" t="s">
        <v>2001</v>
      </c>
      <c r="C74" t="s">
        <v>2002</v>
      </c>
      <c r="D74" t="s">
        <v>643</v>
      </c>
      <c r="E74" t="s">
        <v>768</v>
      </c>
      <c r="F74" t="s">
        <v>644</v>
      </c>
      <c r="G74" t="s">
        <v>524</v>
      </c>
      <c r="H74" t="s">
        <v>521</v>
      </c>
      <c r="I74">
        <v>20304</v>
      </c>
      <c r="J74" t="s">
        <v>156</v>
      </c>
      <c r="K74" t="s">
        <v>643</v>
      </c>
      <c r="L74" t="s">
        <v>1111</v>
      </c>
      <c r="M74" t="s">
        <v>1503</v>
      </c>
      <c r="N74" t="s">
        <v>2003</v>
      </c>
      <c r="O74" t="s">
        <v>1651</v>
      </c>
      <c r="P74">
        <v>24940841</v>
      </c>
      <c r="Q74">
        <v>24943338</v>
      </c>
      <c r="R74" t="s">
        <v>2004</v>
      </c>
      <c r="S74" s="338">
        <v>24948490</v>
      </c>
      <c r="T74" t="s">
        <v>1113</v>
      </c>
      <c r="U74">
        <v>24941124</v>
      </c>
    </row>
    <row r="75" spans="1:21">
      <c r="A75" t="s">
        <v>2005</v>
      </c>
      <c r="B75" t="s">
        <v>2006</v>
      </c>
      <c r="C75" t="s">
        <v>2007</v>
      </c>
      <c r="D75" t="s">
        <v>643</v>
      </c>
      <c r="E75" t="s">
        <v>874</v>
      </c>
      <c r="F75" t="s">
        <v>644</v>
      </c>
      <c r="G75" t="s">
        <v>573</v>
      </c>
      <c r="H75" t="s">
        <v>541</v>
      </c>
      <c r="I75">
        <v>20801</v>
      </c>
      <c r="J75" t="s">
        <v>187</v>
      </c>
      <c r="K75" t="s">
        <v>643</v>
      </c>
      <c r="L75" t="s">
        <v>1451</v>
      </c>
      <c r="M75" t="s">
        <v>718</v>
      </c>
      <c r="N75" t="s">
        <v>718</v>
      </c>
      <c r="O75" t="s">
        <v>1651</v>
      </c>
      <c r="P75">
        <v>24485027</v>
      </c>
      <c r="Q75">
        <v>24484500</v>
      </c>
      <c r="R75" t="s">
        <v>2008</v>
      </c>
      <c r="S75" s="338">
        <v>24485027</v>
      </c>
      <c r="T75" t="s">
        <v>1974</v>
      </c>
      <c r="U75">
        <v>24485212</v>
      </c>
    </row>
    <row r="76" spans="1:21">
      <c r="A76" t="s">
        <v>2009</v>
      </c>
      <c r="B76" t="s">
        <v>2010</v>
      </c>
      <c r="C76" t="s">
        <v>2011</v>
      </c>
      <c r="D76" t="s">
        <v>643</v>
      </c>
      <c r="E76" t="s">
        <v>540</v>
      </c>
      <c r="F76" t="s">
        <v>644</v>
      </c>
      <c r="G76" t="s">
        <v>541</v>
      </c>
      <c r="H76" t="s">
        <v>521</v>
      </c>
      <c r="I76">
        <v>20104</v>
      </c>
      <c r="J76" t="s">
        <v>128</v>
      </c>
      <c r="K76" t="s">
        <v>643</v>
      </c>
      <c r="L76" t="s">
        <v>643</v>
      </c>
      <c r="M76" t="s">
        <v>990</v>
      </c>
      <c r="N76" t="s">
        <v>2012</v>
      </c>
      <c r="O76" t="s">
        <v>1651</v>
      </c>
      <c r="P76">
        <v>24300272</v>
      </c>
      <c r="Q76">
        <v>24544012</v>
      </c>
      <c r="R76" t="s">
        <v>2013</v>
      </c>
      <c r="S76" s="338">
        <v>24411701</v>
      </c>
      <c r="T76" t="s">
        <v>762</v>
      </c>
      <c r="U76">
        <v>24302389</v>
      </c>
    </row>
    <row r="77" spans="1:21">
      <c r="A77" t="s">
        <v>2014</v>
      </c>
      <c r="B77" t="s">
        <v>2015</v>
      </c>
      <c r="C77" t="s">
        <v>2016</v>
      </c>
      <c r="D77" t="s">
        <v>643</v>
      </c>
      <c r="E77" t="s">
        <v>540</v>
      </c>
      <c r="F77" t="s">
        <v>644</v>
      </c>
      <c r="G77" t="s">
        <v>541</v>
      </c>
      <c r="H77" t="s">
        <v>541</v>
      </c>
      <c r="I77">
        <v>20101</v>
      </c>
      <c r="J77" t="s">
        <v>125</v>
      </c>
      <c r="K77" t="s">
        <v>643</v>
      </c>
      <c r="L77" t="s">
        <v>643</v>
      </c>
      <c r="M77" t="s">
        <v>643</v>
      </c>
      <c r="N77" t="s">
        <v>2017</v>
      </c>
      <c r="O77" t="s">
        <v>1651</v>
      </c>
      <c r="P77">
        <v>40701360</v>
      </c>
      <c r="Q77" t="s">
        <v>555</v>
      </c>
      <c r="R77" t="s">
        <v>2018</v>
      </c>
      <c r="S77" s="338">
        <v>89677269</v>
      </c>
      <c r="T77" t="s">
        <v>762</v>
      </c>
      <c r="U77">
        <v>24302389</v>
      </c>
    </row>
    <row r="78" spans="1:21">
      <c r="A78" t="s">
        <v>2019</v>
      </c>
      <c r="B78" t="s">
        <v>2020</v>
      </c>
      <c r="C78" t="s">
        <v>2021</v>
      </c>
      <c r="D78" t="s">
        <v>643</v>
      </c>
      <c r="E78" t="s">
        <v>562</v>
      </c>
      <c r="F78" t="s">
        <v>644</v>
      </c>
      <c r="G78" t="s">
        <v>541</v>
      </c>
      <c r="H78" t="s">
        <v>540</v>
      </c>
      <c r="I78">
        <v>20102</v>
      </c>
      <c r="J78" t="s">
        <v>126</v>
      </c>
      <c r="K78" t="s">
        <v>643</v>
      </c>
      <c r="L78" t="s">
        <v>643</v>
      </c>
      <c r="M78" t="s">
        <v>525</v>
      </c>
      <c r="N78" t="s">
        <v>525</v>
      </c>
      <c r="O78" t="s">
        <v>1651</v>
      </c>
      <c r="P78">
        <v>24332871</v>
      </c>
      <c r="Q78">
        <v>24338963</v>
      </c>
      <c r="R78" t="s">
        <v>2022</v>
      </c>
      <c r="S78" s="338">
        <v>24332871</v>
      </c>
      <c r="T78" t="s">
        <v>993</v>
      </c>
      <c r="U78">
        <v>24434942</v>
      </c>
    </row>
    <row r="79" spans="1:21">
      <c r="A79" t="s">
        <v>2023</v>
      </c>
      <c r="B79" t="s">
        <v>2024</v>
      </c>
      <c r="C79" t="s">
        <v>2025</v>
      </c>
      <c r="D79" t="s">
        <v>643</v>
      </c>
      <c r="E79" t="s">
        <v>524</v>
      </c>
      <c r="F79" t="s">
        <v>644</v>
      </c>
      <c r="G79" t="s">
        <v>541</v>
      </c>
      <c r="H79" t="s">
        <v>768</v>
      </c>
      <c r="I79">
        <v>20106</v>
      </c>
      <c r="J79" t="s">
        <v>130</v>
      </c>
      <c r="K79" t="s">
        <v>643</v>
      </c>
      <c r="L79" t="s">
        <v>643</v>
      </c>
      <c r="M79" t="s">
        <v>769</v>
      </c>
      <c r="N79" t="s">
        <v>2026</v>
      </c>
      <c r="O79" t="s">
        <v>1651</v>
      </c>
      <c r="P79">
        <v>24496487</v>
      </c>
      <c r="Q79">
        <v>24495080</v>
      </c>
      <c r="R79" t="s">
        <v>2027</v>
      </c>
      <c r="S79" s="338">
        <v>86694947</v>
      </c>
      <c r="T79" t="s">
        <v>774</v>
      </c>
      <c r="U79">
        <v>24303339</v>
      </c>
    </row>
    <row r="80" spans="1:21">
      <c r="A80" t="s">
        <v>2028</v>
      </c>
      <c r="B80" t="s">
        <v>2029</v>
      </c>
      <c r="C80" t="s">
        <v>1779</v>
      </c>
      <c r="D80" t="s">
        <v>643</v>
      </c>
      <c r="E80" t="s">
        <v>632</v>
      </c>
      <c r="F80" t="s">
        <v>644</v>
      </c>
      <c r="G80" t="s">
        <v>524</v>
      </c>
      <c r="H80" t="s">
        <v>541</v>
      </c>
      <c r="I80">
        <v>20301</v>
      </c>
      <c r="J80" t="s">
        <v>153</v>
      </c>
      <c r="K80" t="s">
        <v>643</v>
      </c>
      <c r="L80" t="s">
        <v>1111</v>
      </c>
      <c r="M80" t="s">
        <v>1111</v>
      </c>
      <c r="N80" t="s">
        <v>1111</v>
      </c>
      <c r="O80" t="s">
        <v>1157</v>
      </c>
      <c r="P80">
        <v>24942422</v>
      </c>
      <c r="Q80">
        <v>24942344</v>
      </c>
      <c r="R80" t="s">
        <v>2030</v>
      </c>
      <c r="S80" s="338">
        <v>24942422</v>
      </c>
      <c r="T80" t="s">
        <v>1967</v>
      </c>
      <c r="U80">
        <v>24948687</v>
      </c>
    </row>
    <row r="81" spans="1:21">
      <c r="A81" t="s">
        <v>2031</v>
      </c>
      <c r="B81" t="s">
        <v>2032</v>
      </c>
      <c r="C81" t="s">
        <v>2033</v>
      </c>
      <c r="D81" t="s">
        <v>643</v>
      </c>
      <c r="E81" t="s">
        <v>521</v>
      </c>
      <c r="F81" t="s">
        <v>644</v>
      </c>
      <c r="G81" t="s">
        <v>541</v>
      </c>
      <c r="H81" t="s">
        <v>573</v>
      </c>
      <c r="I81">
        <v>20108</v>
      </c>
      <c r="J81" t="s">
        <v>132</v>
      </c>
      <c r="K81" t="s">
        <v>643</v>
      </c>
      <c r="L81" t="s">
        <v>643</v>
      </c>
      <c r="M81" t="s">
        <v>645</v>
      </c>
      <c r="N81" t="s">
        <v>645</v>
      </c>
      <c r="O81" t="s">
        <v>1651</v>
      </c>
      <c r="P81">
        <v>24380495</v>
      </c>
      <c r="Q81">
        <v>24380495</v>
      </c>
      <c r="R81" t="s">
        <v>2034</v>
      </c>
      <c r="S81" s="338">
        <v>24380495</v>
      </c>
      <c r="T81" t="s">
        <v>784</v>
      </c>
      <c r="U81">
        <v>24302406</v>
      </c>
    </row>
    <row r="82" spans="1:21">
      <c r="A82" t="s">
        <v>2035</v>
      </c>
      <c r="B82" t="s">
        <v>2036</v>
      </c>
      <c r="C82" t="s">
        <v>2037</v>
      </c>
      <c r="D82" t="s">
        <v>643</v>
      </c>
      <c r="E82" t="s">
        <v>540</v>
      </c>
      <c r="F82" t="s">
        <v>644</v>
      </c>
      <c r="G82" t="s">
        <v>541</v>
      </c>
      <c r="H82" t="s">
        <v>541</v>
      </c>
      <c r="I82">
        <v>20101</v>
      </c>
      <c r="J82" t="s">
        <v>125</v>
      </c>
      <c r="K82" t="s">
        <v>643</v>
      </c>
      <c r="L82" t="s">
        <v>643</v>
      </c>
      <c r="M82" t="s">
        <v>643</v>
      </c>
      <c r="N82" t="s">
        <v>1081</v>
      </c>
      <c r="O82" t="s">
        <v>1651</v>
      </c>
      <c r="P82">
        <v>24400844</v>
      </c>
      <c r="Q82">
        <v>24400844</v>
      </c>
      <c r="R82" t="s">
        <v>2038</v>
      </c>
      <c r="S82" s="338">
        <v>24400844</v>
      </c>
      <c r="T82" t="s">
        <v>762</v>
      </c>
      <c r="U82">
        <v>24302489</v>
      </c>
    </row>
    <row r="83" spans="1:21">
      <c r="A83" t="s">
        <v>2039</v>
      </c>
      <c r="B83" t="s">
        <v>2040</v>
      </c>
      <c r="C83" t="s">
        <v>2041</v>
      </c>
      <c r="D83" t="s">
        <v>643</v>
      </c>
      <c r="E83" t="s">
        <v>562</v>
      </c>
      <c r="F83" t="s">
        <v>644</v>
      </c>
      <c r="G83" t="s">
        <v>541</v>
      </c>
      <c r="H83" t="s">
        <v>973</v>
      </c>
      <c r="I83">
        <v>20111</v>
      </c>
      <c r="J83" t="s">
        <v>135</v>
      </c>
      <c r="K83" t="s">
        <v>643</v>
      </c>
      <c r="L83" t="s">
        <v>643</v>
      </c>
      <c r="M83" t="s">
        <v>2042</v>
      </c>
      <c r="N83" t="s">
        <v>2042</v>
      </c>
      <c r="O83" t="s">
        <v>1651</v>
      </c>
      <c r="P83">
        <v>24876044</v>
      </c>
      <c r="Q83">
        <v>24876044</v>
      </c>
      <c r="R83" t="s">
        <v>2043</v>
      </c>
      <c r="S83" s="338">
        <v>84148282</v>
      </c>
      <c r="T83" t="s">
        <v>993</v>
      </c>
      <c r="U83">
        <v>24434942</v>
      </c>
    </row>
    <row r="84" spans="1:21">
      <c r="A84" t="s">
        <v>2044</v>
      </c>
      <c r="B84" t="s">
        <v>2045</v>
      </c>
      <c r="C84" t="s">
        <v>2046</v>
      </c>
      <c r="D84" t="s">
        <v>643</v>
      </c>
      <c r="E84" t="s">
        <v>632</v>
      </c>
      <c r="F84" t="s">
        <v>644</v>
      </c>
      <c r="G84" t="s">
        <v>524</v>
      </c>
      <c r="H84" t="s">
        <v>521</v>
      </c>
      <c r="I84">
        <v>20304</v>
      </c>
      <c r="J84" t="s">
        <v>156</v>
      </c>
      <c r="K84" t="s">
        <v>643</v>
      </c>
      <c r="L84" t="s">
        <v>1111</v>
      </c>
      <c r="M84" t="s">
        <v>1503</v>
      </c>
      <c r="N84" t="s">
        <v>2047</v>
      </c>
      <c r="O84" t="s">
        <v>1651</v>
      </c>
      <c r="P84">
        <v>24441220</v>
      </c>
      <c r="Q84">
        <v>24441318</v>
      </c>
      <c r="R84" t="s">
        <v>2048</v>
      </c>
      <c r="S84" s="338">
        <v>88302530</v>
      </c>
      <c r="T84" t="s">
        <v>1967</v>
      </c>
      <c r="U84">
        <v>24948687</v>
      </c>
    </row>
    <row r="85" spans="1:21">
      <c r="A85" t="s">
        <v>2049</v>
      </c>
      <c r="B85" t="s">
        <v>2050</v>
      </c>
      <c r="C85" t="s">
        <v>2051</v>
      </c>
      <c r="D85" t="s">
        <v>643</v>
      </c>
      <c r="E85" t="s">
        <v>524</v>
      </c>
      <c r="F85" t="s">
        <v>644</v>
      </c>
      <c r="G85" t="s">
        <v>541</v>
      </c>
      <c r="H85" t="s">
        <v>1364</v>
      </c>
      <c r="I85">
        <v>20112</v>
      </c>
      <c r="J85" t="s">
        <v>136</v>
      </c>
      <c r="K85" t="s">
        <v>643</v>
      </c>
      <c r="L85" t="s">
        <v>643</v>
      </c>
      <c r="M85" t="s">
        <v>1978</v>
      </c>
      <c r="N85" t="s">
        <v>1978</v>
      </c>
      <c r="O85" t="s">
        <v>1651</v>
      </c>
      <c r="P85">
        <v>24334681</v>
      </c>
      <c r="Q85">
        <v>24334681</v>
      </c>
      <c r="R85" t="s">
        <v>2052</v>
      </c>
      <c r="S85" s="338">
        <v>24334681</v>
      </c>
      <c r="T85" t="s">
        <v>774</v>
      </c>
      <c r="U85">
        <v>24303339</v>
      </c>
    </row>
    <row r="86" spans="1:21">
      <c r="A86" t="s">
        <v>2053</v>
      </c>
      <c r="B86" t="s">
        <v>2054</v>
      </c>
      <c r="C86" t="s">
        <v>2055</v>
      </c>
      <c r="D86" t="s">
        <v>899</v>
      </c>
      <c r="E86" t="s">
        <v>540</v>
      </c>
      <c r="F86" t="s">
        <v>644</v>
      </c>
      <c r="G86" t="s">
        <v>540</v>
      </c>
      <c r="H86" t="s">
        <v>573</v>
      </c>
      <c r="I86">
        <v>20208</v>
      </c>
      <c r="J86" t="s">
        <v>146</v>
      </c>
      <c r="K86" t="s">
        <v>643</v>
      </c>
      <c r="L86" t="s">
        <v>900</v>
      </c>
      <c r="M86" t="s">
        <v>1221</v>
      </c>
      <c r="N86" t="s">
        <v>2056</v>
      </c>
      <c r="O86" t="s">
        <v>1651</v>
      </c>
      <c r="P86">
        <v>24476082</v>
      </c>
      <c r="Q86">
        <v>24476345</v>
      </c>
      <c r="R86" t="s">
        <v>2057</v>
      </c>
      <c r="S86" s="338">
        <v>24454051</v>
      </c>
      <c r="T86" t="s">
        <v>2058</v>
      </c>
      <c r="U86">
        <v>24456861</v>
      </c>
    </row>
    <row r="87" spans="1:21">
      <c r="A87" t="s">
        <v>2059</v>
      </c>
      <c r="B87" t="s">
        <v>2060</v>
      </c>
      <c r="C87" t="s">
        <v>2061</v>
      </c>
      <c r="D87" t="s">
        <v>899</v>
      </c>
      <c r="E87" t="s">
        <v>541</v>
      </c>
      <c r="F87" t="s">
        <v>644</v>
      </c>
      <c r="G87" t="s">
        <v>540</v>
      </c>
      <c r="H87" t="s">
        <v>541</v>
      </c>
      <c r="I87">
        <v>20201</v>
      </c>
      <c r="J87" t="s">
        <v>139</v>
      </c>
      <c r="K87" t="s">
        <v>643</v>
      </c>
      <c r="L87" t="s">
        <v>900</v>
      </c>
      <c r="M87" t="s">
        <v>900</v>
      </c>
      <c r="N87" t="s">
        <v>2062</v>
      </c>
      <c r="O87" t="s">
        <v>1651</v>
      </c>
      <c r="P87">
        <v>24451140</v>
      </c>
      <c r="Q87">
        <v>24455023</v>
      </c>
      <c r="R87" t="s">
        <v>2063</v>
      </c>
      <c r="S87" s="338">
        <v>24455023</v>
      </c>
      <c r="T87" t="s">
        <v>2064</v>
      </c>
      <c r="U87">
        <v>24456975</v>
      </c>
    </row>
    <row r="88" spans="1:21">
      <c r="A88" t="s">
        <v>2065</v>
      </c>
      <c r="B88" t="s">
        <v>2066</v>
      </c>
      <c r="C88" t="s">
        <v>2067</v>
      </c>
      <c r="D88" t="s">
        <v>899</v>
      </c>
      <c r="E88" t="s">
        <v>768</v>
      </c>
      <c r="F88" t="s">
        <v>644</v>
      </c>
      <c r="G88" t="s">
        <v>874</v>
      </c>
      <c r="H88" t="s">
        <v>541</v>
      </c>
      <c r="I88">
        <v>20701</v>
      </c>
      <c r="J88" t="s">
        <v>180</v>
      </c>
      <c r="K88" t="s">
        <v>643</v>
      </c>
      <c r="L88" t="s">
        <v>948</v>
      </c>
      <c r="M88" t="s">
        <v>948</v>
      </c>
      <c r="N88" t="s">
        <v>948</v>
      </c>
      <c r="O88" t="s">
        <v>1651</v>
      </c>
      <c r="P88">
        <v>24520835</v>
      </c>
      <c r="Q88">
        <v>24539006</v>
      </c>
      <c r="R88" t="s">
        <v>2068</v>
      </c>
      <c r="S88" s="338">
        <v>24520835</v>
      </c>
      <c r="T88" t="s">
        <v>951</v>
      </c>
      <c r="U88">
        <v>24531403</v>
      </c>
    </row>
    <row r="89" spans="1:21">
      <c r="A89" t="s">
        <v>2069</v>
      </c>
      <c r="B89" t="s">
        <v>2070</v>
      </c>
      <c r="C89" t="s">
        <v>2071</v>
      </c>
      <c r="D89" t="s">
        <v>899</v>
      </c>
      <c r="E89" t="s">
        <v>573</v>
      </c>
      <c r="F89" t="s">
        <v>644</v>
      </c>
      <c r="G89" t="s">
        <v>768</v>
      </c>
      <c r="H89" t="s">
        <v>541</v>
      </c>
      <c r="I89">
        <v>20601</v>
      </c>
      <c r="J89" t="s">
        <v>172</v>
      </c>
      <c r="K89" t="s">
        <v>643</v>
      </c>
      <c r="L89" t="s">
        <v>1609</v>
      </c>
      <c r="M89" t="s">
        <v>1609</v>
      </c>
      <c r="N89" t="s">
        <v>802</v>
      </c>
      <c r="O89" t="s">
        <v>1651</v>
      </c>
      <c r="P89">
        <v>24500056</v>
      </c>
      <c r="Q89">
        <v>24500056</v>
      </c>
      <c r="R89" t="s">
        <v>2072</v>
      </c>
      <c r="S89" s="338">
        <v>24500056</v>
      </c>
      <c r="T89" t="s">
        <v>2073</v>
      </c>
      <c r="U89">
        <v>24500036</v>
      </c>
    </row>
    <row r="90" spans="1:21">
      <c r="A90" t="s">
        <v>2074</v>
      </c>
      <c r="B90" t="s">
        <v>2075</v>
      </c>
      <c r="C90" t="s">
        <v>2076</v>
      </c>
      <c r="D90" t="s">
        <v>899</v>
      </c>
      <c r="E90" t="s">
        <v>523</v>
      </c>
      <c r="F90" t="s">
        <v>644</v>
      </c>
      <c r="G90" t="s">
        <v>540</v>
      </c>
      <c r="H90" t="s">
        <v>686</v>
      </c>
      <c r="I90">
        <v>20214</v>
      </c>
      <c r="J90" t="s">
        <v>152</v>
      </c>
      <c r="K90" t="s">
        <v>643</v>
      </c>
      <c r="L90" t="s">
        <v>900</v>
      </c>
      <c r="M90" t="s">
        <v>954</v>
      </c>
      <c r="N90" t="s">
        <v>1577</v>
      </c>
      <c r="O90" t="s">
        <v>1651</v>
      </c>
      <c r="P90">
        <v>47005145</v>
      </c>
      <c r="Q90">
        <v>47005145</v>
      </c>
      <c r="R90" t="s">
        <v>2077</v>
      </c>
      <c r="S90" s="338">
        <v>47005145</v>
      </c>
      <c r="T90" t="s">
        <v>2078</v>
      </c>
      <c r="U90">
        <v>24680376</v>
      </c>
    </row>
    <row r="91" spans="1:21">
      <c r="A91" t="s">
        <v>2079</v>
      </c>
      <c r="B91" t="s">
        <v>2080</v>
      </c>
      <c r="C91" t="s">
        <v>2081</v>
      </c>
      <c r="D91" t="s">
        <v>899</v>
      </c>
      <c r="E91" t="s">
        <v>541</v>
      </c>
      <c r="F91" t="s">
        <v>644</v>
      </c>
      <c r="G91" t="s">
        <v>540</v>
      </c>
      <c r="H91" t="s">
        <v>541</v>
      </c>
      <c r="I91">
        <v>20201</v>
      </c>
      <c r="J91" t="s">
        <v>139</v>
      </c>
      <c r="K91" t="s">
        <v>643</v>
      </c>
      <c r="L91" t="s">
        <v>900</v>
      </c>
      <c r="M91" t="s">
        <v>900</v>
      </c>
      <c r="N91" t="s">
        <v>2082</v>
      </c>
      <c r="O91" t="s">
        <v>1157</v>
      </c>
      <c r="P91">
        <v>24455670</v>
      </c>
      <c r="Q91">
        <v>24456160</v>
      </c>
      <c r="R91" t="s">
        <v>2083</v>
      </c>
      <c r="S91" s="338">
        <v>88316182</v>
      </c>
      <c r="T91" t="s">
        <v>2064</v>
      </c>
      <c r="U91">
        <v>24456978</v>
      </c>
    </row>
    <row r="92" spans="1:21">
      <c r="A92" t="s">
        <v>2084</v>
      </c>
      <c r="B92" t="s">
        <v>2085</v>
      </c>
      <c r="C92" t="s">
        <v>2086</v>
      </c>
      <c r="D92" t="s">
        <v>899</v>
      </c>
      <c r="E92" t="s">
        <v>562</v>
      </c>
      <c r="F92" t="s">
        <v>644</v>
      </c>
      <c r="G92" t="s">
        <v>768</v>
      </c>
      <c r="H92" t="s">
        <v>562</v>
      </c>
      <c r="I92">
        <v>20605</v>
      </c>
      <c r="J92" t="s">
        <v>176</v>
      </c>
      <c r="K92" t="s">
        <v>643</v>
      </c>
      <c r="L92" t="s">
        <v>1609</v>
      </c>
      <c r="M92" t="s">
        <v>2087</v>
      </c>
      <c r="N92" t="s">
        <v>2087</v>
      </c>
      <c r="O92" t="s">
        <v>1651</v>
      </c>
      <c r="P92">
        <v>24513450</v>
      </c>
      <c r="Q92" t="s">
        <v>555</v>
      </c>
      <c r="R92" t="s">
        <v>2088</v>
      </c>
      <c r="S92" s="338">
        <v>24513450</v>
      </c>
      <c r="T92" t="s">
        <v>1612</v>
      </c>
      <c r="U92">
        <v>24511520</v>
      </c>
    </row>
    <row r="93" spans="1:21">
      <c r="A93" t="s">
        <v>2089</v>
      </c>
      <c r="B93" t="s">
        <v>2090</v>
      </c>
      <c r="C93" t="s">
        <v>2091</v>
      </c>
      <c r="D93" t="s">
        <v>899</v>
      </c>
      <c r="E93" t="s">
        <v>768</v>
      </c>
      <c r="F93" t="s">
        <v>644</v>
      </c>
      <c r="G93" t="s">
        <v>874</v>
      </c>
      <c r="H93" t="s">
        <v>540</v>
      </c>
      <c r="I93">
        <v>20702</v>
      </c>
      <c r="J93" t="s">
        <v>181</v>
      </c>
      <c r="K93" t="s">
        <v>643</v>
      </c>
      <c r="L93" t="s">
        <v>948</v>
      </c>
      <c r="M93" t="s">
        <v>2092</v>
      </c>
      <c r="N93" t="s">
        <v>2093</v>
      </c>
      <c r="O93" t="s">
        <v>1651</v>
      </c>
      <c r="P93">
        <v>24531551</v>
      </c>
      <c r="Q93">
        <v>24531551</v>
      </c>
      <c r="R93" t="s">
        <v>2094</v>
      </c>
      <c r="S93" s="338">
        <v>83644091</v>
      </c>
      <c r="T93" t="s">
        <v>951</v>
      </c>
      <c r="U93">
        <v>24531403</v>
      </c>
    </row>
    <row r="94" spans="1:21">
      <c r="A94" t="s">
        <v>2095</v>
      </c>
      <c r="B94" t="s">
        <v>2096</v>
      </c>
      <c r="C94" t="s">
        <v>2097</v>
      </c>
      <c r="D94" t="s">
        <v>899</v>
      </c>
      <c r="E94" t="s">
        <v>874</v>
      </c>
      <c r="F94" t="s">
        <v>644</v>
      </c>
      <c r="G94" t="s">
        <v>973</v>
      </c>
      <c r="H94" t="s">
        <v>541</v>
      </c>
      <c r="I94">
        <v>21101</v>
      </c>
      <c r="J94" t="s">
        <v>210</v>
      </c>
      <c r="K94" t="s">
        <v>643</v>
      </c>
      <c r="L94" t="s">
        <v>2098</v>
      </c>
      <c r="M94" t="s">
        <v>2098</v>
      </c>
      <c r="N94" t="s">
        <v>2099</v>
      </c>
      <c r="O94" t="s">
        <v>1651</v>
      </c>
      <c r="P94">
        <v>24633163</v>
      </c>
      <c r="Q94">
        <v>24633451</v>
      </c>
      <c r="R94" t="s">
        <v>2100</v>
      </c>
      <c r="S94" s="338">
        <v>24633163</v>
      </c>
      <c r="T94" t="s">
        <v>2101</v>
      </c>
      <c r="U94">
        <v>24633545</v>
      </c>
    </row>
    <row r="95" spans="1:21">
      <c r="A95" t="s">
        <v>2102</v>
      </c>
      <c r="B95" t="s">
        <v>2103</v>
      </c>
      <c r="C95" t="s">
        <v>2104</v>
      </c>
      <c r="D95" t="s">
        <v>1186</v>
      </c>
      <c r="E95" t="s">
        <v>686</v>
      </c>
      <c r="F95" t="s">
        <v>644</v>
      </c>
      <c r="G95" t="s">
        <v>632</v>
      </c>
      <c r="H95" t="s">
        <v>541</v>
      </c>
      <c r="I95">
        <v>21001</v>
      </c>
      <c r="J95" t="s">
        <v>197</v>
      </c>
      <c r="K95" t="s">
        <v>643</v>
      </c>
      <c r="L95" t="s">
        <v>1186</v>
      </c>
      <c r="M95" t="s">
        <v>1187</v>
      </c>
      <c r="N95" t="s">
        <v>2105</v>
      </c>
      <c r="O95" t="s">
        <v>1651</v>
      </c>
      <c r="P95">
        <v>24606529</v>
      </c>
      <c r="Q95" t="s">
        <v>555</v>
      </c>
      <c r="R95" t="s">
        <v>2106</v>
      </c>
      <c r="S95" s="338">
        <v>84307336</v>
      </c>
      <c r="T95" t="s">
        <v>1586</v>
      </c>
      <c r="U95">
        <v>24601646</v>
      </c>
    </row>
    <row r="96" spans="1:21">
      <c r="A96" t="s">
        <v>2107</v>
      </c>
      <c r="B96" t="s">
        <v>2108</v>
      </c>
      <c r="C96" t="s">
        <v>2109</v>
      </c>
      <c r="D96" t="s">
        <v>1186</v>
      </c>
      <c r="E96" t="s">
        <v>540</v>
      </c>
      <c r="F96" t="s">
        <v>644</v>
      </c>
      <c r="G96" t="s">
        <v>632</v>
      </c>
      <c r="H96" t="s">
        <v>540</v>
      </c>
      <c r="I96">
        <v>21002</v>
      </c>
      <c r="J96" t="s">
        <v>198</v>
      </c>
      <c r="K96" t="s">
        <v>643</v>
      </c>
      <c r="L96" t="s">
        <v>1186</v>
      </c>
      <c r="M96" t="s">
        <v>2110</v>
      </c>
      <c r="N96" t="s">
        <v>2110</v>
      </c>
      <c r="O96" t="s">
        <v>1651</v>
      </c>
      <c r="P96">
        <v>24757006</v>
      </c>
      <c r="Q96">
        <v>24757006</v>
      </c>
      <c r="R96" t="s">
        <v>2111</v>
      </c>
      <c r="S96" s="338">
        <v>24757006</v>
      </c>
      <c r="T96" t="s">
        <v>2112</v>
      </c>
      <c r="U96">
        <v>24755008</v>
      </c>
    </row>
    <row r="97" spans="1:21">
      <c r="A97" t="s">
        <v>2113</v>
      </c>
      <c r="B97" t="s">
        <v>2114</v>
      </c>
      <c r="C97" t="s">
        <v>2115</v>
      </c>
      <c r="D97" t="s">
        <v>1186</v>
      </c>
      <c r="E97" t="s">
        <v>632</v>
      </c>
      <c r="F97" t="s">
        <v>644</v>
      </c>
      <c r="G97" t="s">
        <v>686</v>
      </c>
      <c r="H97" t="s">
        <v>524</v>
      </c>
      <c r="I97">
        <v>21403</v>
      </c>
      <c r="J97" t="s">
        <v>232</v>
      </c>
      <c r="K97" t="s">
        <v>643</v>
      </c>
      <c r="L97" t="s">
        <v>1916</v>
      </c>
      <c r="M97" t="s">
        <v>2116</v>
      </c>
      <c r="N97" t="s">
        <v>2117</v>
      </c>
      <c r="O97" t="s">
        <v>1651</v>
      </c>
      <c r="P97">
        <v>24718105</v>
      </c>
      <c r="Q97">
        <v>24718100</v>
      </c>
      <c r="R97" t="s">
        <v>2118</v>
      </c>
      <c r="S97" s="338">
        <v>88911807</v>
      </c>
      <c r="T97" t="s">
        <v>2119</v>
      </c>
      <c r="U97">
        <v>89649288</v>
      </c>
    </row>
    <row r="98" spans="1:21">
      <c r="A98" t="s">
        <v>2120</v>
      </c>
      <c r="B98" t="s">
        <v>2121</v>
      </c>
      <c r="C98" t="s">
        <v>2122</v>
      </c>
      <c r="D98" t="s">
        <v>1186</v>
      </c>
      <c r="E98" t="s">
        <v>541</v>
      </c>
      <c r="F98" t="s">
        <v>644</v>
      </c>
      <c r="G98" t="s">
        <v>2123</v>
      </c>
      <c r="H98" t="s">
        <v>540</v>
      </c>
      <c r="I98">
        <v>21602</v>
      </c>
      <c r="J98" t="s">
        <v>239</v>
      </c>
      <c r="K98" t="s">
        <v>643</v>
      </c>
      <c r="L98" t="s">
        <v>2124</v>
      </c>
      <c r="M98" t="s">
        <v>1388</v>
      </c>
      <c r="N98" t="s">
        <v>1388</v>
      </c>
      <c r="O98" t="s">
        <v>1651</v>
      </c>
      <c r="P98">
        <v>24650107</v>
      </c>
      <c r="Q98">
        <v>24650405</v>
      </c>
      <c r="R98" t="s">
        <v>2125</v>
      </c>
      <c r="S98" s="338">
        <v>88314711</v>
      </c>
      <c r="T98" t="s">
        <v>2126</v>
      </c>
      <c r="U98">
        <v>24722182</v>
      </c>
    </row>
    <row r="99" spans="1:21">
      <c r="A99" t="s">
        <v>2127</v>
      </c>
      <c r="B99" t="s">
        <v>2128</v>
      </c>
      <c r="C99" t="s">
        <v>2129</v>
      </c>
      <c r="D99" t="s">
        <v>1186</v>
      </c>
      <c r="E99" t="s">
        <v>524</v>
      </c>
      <c r="F99" t="s">
        <v>644</v>
      </c>
      <c r="G99" t="s">
        <v>632</v>
      </c>
      <c r="H99" t="s">
        <v>541</v>
      </c>
      <c r="I99">
        <v>21001</v>
      </c>
      <c r="J99" t="s">
        <v>197</v>
      </c>
      <c r="K99" t="s">
        <v>643</v>
      </c>
      <c r="L99" t="s">
        <v>1186</v>
      </c>
      <c r="M99" t="s">
        <v>1187</v>
      </c>
      <c r="N99" t="s">
        <v>1503</v>
      </c>
      <c r="O99" t="s">
        <v>1651</v>
      </c>
      <c r="P99">
        <v>24610332</v>
      </c>
      <c r="Q99" t="s">
        <v>555</v>
      </c>
      <c r="R99" t="s">
        <v>2130</v>
      </c>
      <c r="S99" s="338">
        <v>24610332</v>
      </c>
      <c r="T99" t="s">
        <v>1190</v>
      </c>
      <c r="U99">
        <v>24601238</v>
      </c>
    </row>
    <row r="100" spans="1:21">
      <c r="A100" t="s">
        <v>2131</v>
      </c>
      <c r="B100" t="s">
        <v>2132</v>
      </c>
      <c r="C100" t="s">
        <v>2133</v>
      </c>
      <c r="D100" t="s">
        <v>1186</v>
      </c>
      <c r="E100" t="s">
        <v>686</v>
      </c>
      <c r="F100" t="s">
        <v>644</v>
      </c>
      <c r="G100" t="s">
        <v>632</v>
      </c>
      <c r="H100" t="s">
        <v>541</v>
      </c>
      <c r="I100">
        <v>21001</v>
      </c>
      <c r="J100" t="s">
        <v>197</v>
      </c>
      <c r="K100" t="s">
        <v>643</v>
      </c>
      <c r="L100" t="s">
        <v>1186</v>
      </c>
      <c r="M100" t="s">
        <v>1187</v>
      </c>
      <c r="N100" t="s">
        <v>2134</v>
      </c>
      <c r="O100" t="s">
        <v>1157</v>
      </c>
      <c r="P100">
        <v>24600256</v>
      </c>
      <c r="Q100">
        <v>24607513</v>
      </c>
      <c r="R100" t="s">
        <v>2135</v>
      </c>
      <c r="S100" s="338">
        <v>24600256</v>
      </c>
      <c r="T100" t="s">
        <v>1586</v>
      </c>
      <c r="U100">
        <v>24601646</v>
      </c>
    </row>
    <row r="101" spans="1:21">
      <c r="A101" t="s">
        <v>2136</v>
      </c>
      <c r="B101" t="s">
        <v>2137</v>
      </c>
      <c r="C101" t="s">
        <v>2138</v>
      </c>
      <c r="D101" t="s">
        <v>899</v>
      </c>
      <c r="E101" t="s">
        <v>523</v>
      </c>
      <c r="F101" t="s">
        <v>644</v>
      </c>
      <c r="G101" t="s">
        <v>540</v>
      </c>
      <c r="H101" t="s">
        <v>1243</v>
      </c>
      <c r="I101">
        <v>20213</v>
      </c>
      <c r="J101" t="s">
        <v>2139</v>
      </c>
      <c r="K101" t="s">
        <v>643</v>
      </c>
      <c r="L101" t="s">
        <v>900</v>
      </c>
      <c r="M101" t="s">
        <v>2140</v>
      </c>
      <c r="N101" t="s">
        <v>2141</v>
      </c>
      <c r="O101" t="s">
        <v>1651</v>
      </c>
      <c r="P101">
        <v>24791632</v>
      </c>
      <c r="Q101">
        <v>24810610</v>
      </c>
      <c r="R101" t="s">
        <v>2142</v>
      </c>
      <c r="S101" s="338">
        <v>88910255</v>
      </c>
      <c r="T101" t="s">
        <v>2078</v>
      </c>
      <c r="U101">
        <v>24680376</v>
      </c>
    </row>
    <row r="102" spans="1:21">
      <c r="A102" t="s">
        <v>2143</v>
      </c>
      <c r="B102" t="s">
        <v>2144</v>
      </c>
      <c r="C102" t="s">
        <v>2145</v>
      </c>
      <c r="D102" t="s">
        <v>697</v>
      </c>
      <c r="E102" t="s">
        <v>573</v>
      </c>
      <c r="F102" t="s">
        <v>696</v>
      </c>
      <c r="G102" t="s">
        <v>540</v>
      </c>
      <c r="H102" t="s">
        <v>521</v>
      </c>
      <c r="I102">
        <v>30204</v>
      </c>
      <c r="J102" t="s">
        <v>255</v>
      </c>
      <c r="K102" t="s">
        <v>697</v>
      </c>
      <c r="L102" t="s">
        <v>1259</v>
      </c>
      <c r="M102" t="s">
        <v>2146</v>
      </c>
      <c r="N102" t="s">
        <v>2146</v>
      </c>
      <c r="O102" t="s">
        <v>1651</v>
      </c>
      <c r="P102">
        <v>25771820</v>
      </c>
      <c r="Q102">
        <v>88513684</v>
      </c>
      <c r="R102" t="s">
        <v>2147</v>
      </c>
      <c r="S102" s="338">
        <v>84054901</v>
      </c>
      <c r="T102" t="s">
        <v>2148</v>
      </c>
      <c r="U102">
        <v>83413000</v>
      </c>
    </row>
    <row r="103" spans="1:21">
      <c r="A103" t="s">
        <v>2149</v>
      </c>
      <c r="B103" t="s">
        <v>2150</v>
      </c>
      <c r="C103" t="s">
        <v>2151</v>
      </c>
      <c r="D103" t="s">
        <v>697</v>
      </c>
      <c r="E103" t="s">
        <v>562</v>
      </c>
      <c r="F103" t="s">
        <v>696</v>
      </c>
      <c r="G103" t="s">
        <v>768</v>
      </c>
      <c r="H103" t="s">
        <v>540</v>
      </c>
      <c r="I103">
        <v>30602</v>
      </c>
      <c r="J103" t="s">
        <v>283</v>
      </c>
      <c r="K103" t="s">
        <v>697</v>
      </c>
      <c r="L103" t="s">
        <v>2152</v>
      </c>
      <c r="M103" t="s">
        <v>2153</v>
      </c>
      <c r="N103" t="s">
        <v>984</v>
      </c>
      <c r="O103" t="s">
        <v>1651</v>
      </c>
      <c r="P103">
        <v>25348017</v>
      </c>
      <c r="Q103">
        <v>25348017</v>
      </c>
      <c r="R103" t="s">
        <v>2154</v>
      </c>
      <c r="S103" s="338">
        <v>25348017</v>
      </c>
      <c r="T103" t="s">
        <v>1261</v>
      </c>
      <c r="U103">
        <v>25750123</v>
      </c>
    </row>
    <row r="104" spans="1:21">
      <c r="A104" t="s">
        <v>2155</v>
      </c>
      <c r="B104" t="s">
        <v>2156</v>
      </c>
      <c r="C104" t="s">
        <v>2157</v>
      </c>
      <c r="D104" t="s">
        <v>697</v>
      </c>
      <c r="E104" t="s">
        <v>541</v>
      </c>
      <c r="F104" t="s">
        <v>696</v>
      </c>
      <c r="G104" t="s">
        <v>541</v>
      </c>
      <c r="H104" t="s">
        <v>541</v>
      </c>
      <c r="I104">
        <v>30101</v>
      </c>
      <c r="J104" t="s">
        <v>241</v>
      </c>
      <c r="K104" t="s">
        <v>697</v>
      </c>
      <c r="L104" t="s">
        <v>697</v>
      </c>
      <c r="M104" t="s">
        <v>1059</v>
      </c>
      <c r="N104" t="s">
        <v>592</v>
      </c>
      <c r="O104" t="s">
        <v>1651</v>
      </c>
      <c r="P104">
        <v>25521701</v>
      </c>
      <c r="Q104">
        <v>25514276</v>
      </c>
      <c r="R104" t="s">
        <v>2158</v>
      </c>
      <c r="S104" s="338">
        <v>25521701</v>
      </c>
      <c r="T104" t="s">
        <v>1062</v>
      </c>
      <c r="U104">
        <v>25520752</v>
      </c>
    </row>
    <row r="105" spans="1:21">
      <c r="A105" t="s">
        <v>2159</v>
      </c>
      <c r="B105" t="s">
        <v>2160</v>
      </c>
      <c r="C105" t="s">
        <v>2161</v>
      </c>
      <c r="D105" t="s">
        <v>697</v>
      </c>
      <c r="E105" t="s">
        <v>540</v>
      </c>
      <c r="F105" t="s">
        <v>696</v>
      </c>
      <c r="G105" t="s">
        <v>541</v>
      </c>
      <c r="H105" t="s">
        <v>540</v>
      </c>
      <c r="I105">
        <v>30102</v>
      </c>
      <c r="J105" t="s">
        <v>242</v>
      </c>
      <c r="K105" t="s">
        <v>697</v>
      </c>
      <c r="L105" t="s">
        <v>697</v>
      </c>
      <c r="M105" t="s">
        <v>1104</v>
      </c>
      <c r="N105" t="s">
        <v>2162</v>
      </c>
      <c r="O105" t="s">
        <v>1651</v>
      </c>
      <c r="P105">
        <v>40700895</v>
      </c>
      <c r="Q105">
        <v>40700895</v>
      </c>
      <c r="R105" t="s">
        <v>2163</v>
      </c>
      <c r="S105" s="338">
        <v>40700895</v>
      </c>
      <c r="T105" t="s">
        <v>2164</v>
      </c>
      <c r="U105">
        <v>25371825</v>
      </c>
    </row>
    <row r="106" spans="1:21">
      <c r="A106" t="s">
        <v>2165</v>
      </c>
      <c r="B106" t="s">
        <v>2166</v>
      </c>
      <c r="C106" t="s">
        <v>2167</v>
      </c>
      <c r="D106" t="s">
        <v>697</v>
      </c>
      <c r="E106" t="s">
        <v>562</v>
      </c>
      <c r="F106" t="s">
        <v>696</v>
      </c>
      <c r="G106" t="s">
        <v>540</v>
      </c>
      <c r="H106" t="s">
        <v>541</v>
      </c>
      <c r="I106">
        <v>30201</v>
      </c>
      <c r="J106" t="s">
        <v>252</v>
      </c>
      <c r="K106" t="s">
        <v>697</v>
      </c>
      <c r="L106" t="s">
        <v>1259</v>
      </c>
      <c r="M106" t="s">
        <v>1259</v>
      </c>
      <c r="N106" t="s">
        <v>990</v>
      </c>
      <c r="O106" t="s">
        <v>1651</v>
      </c>
      <c r="P106">
        <v>25744600</v>
      </c>
      <c r="Q106">
        <v>25747404</v>
      </c>
      <c r="R106" t="s">
        <v>2168</v>
      </c>
      <c r="S106" s="338">
        <v>25744600</v>
      </c>
      <c r="T106" t="s">
        <v>2169</v>
      </c>
      <c r="U106">
        <v>25750123</v>
      </c>
    </row>
    <row r="107" spans="1:21">
      <c r="A107" t="s">
        <v>2170</v>
      </c>
      <c r="B107" t="s">
        <v>2171</v>
      </c>
      <c r="C107" t="s">
        <v>2172</v>
      </c>
      <c r="D107" t="s">
        <v>697</v>
      </c>
      <c r="E107" t="s">
        <v>524</v>
      </c>
      <c r="F107" t="s">
        <v>696</v>
      </c>
      <c r="G107" t="s">
        <v>573</v>
      </c>
      <c r="H107" t="s">
        <v>541</v>
      </c>
      <c r="I107">
        <v>30801</v>
      </c>
      <c r="J107" t="s">
        <v>290</v>
      </c>
      <c r="K107" t="s">
        <v>697</v>
      </c>
      <c r="L107" t="s">
        <v>2173</v>
      </c>
      <c r="M107" t="s">
        <v>2174</v>
      </c>
      <c r="N107" t="s">
        <v>2175</v>
      </c>
      <c r="O107" t="s">
        <v>1651</v>
      </c>
      <c r="P107">
        <v>25529191</v>
      </c>
      <c r="Q107">
        <v>25521818</v>
      </c>
      <c r="R107" t="s">
        <v>2176</v>
      </c>
      <c r="S107" s="338">
        <v>25521818</v>
      </c>
      <c r="T107" t="s">
        <v>2177</v>
      </c>
      <c r="U107">
        <v>25521557</v>
      </c>
    </row>
    <row r="108" spans="1:21">
      <c r="A108" t="s">
        <v>2178</v>
      </c>
      <c r="B108" t="s">
        <v>2179</v>
      </c>
      <c r="C108" t="s">
        <v>2180</v>
      </c>
      <c r="D108" t="s">
        <v>697</v>
      </c>
      <c r="E108" t="s">
        <v>540</v>
      </c>
      <c r="F108" t="s">
        <v>696</v>
      </c>
      <c r="G108" t="s">
        <v>541</v>
      </c>
      <c r="H108" t="s">
        <v>521</v>
      </c>
      <c r="I108">
        <v>30104</v>
      </c>
      <c r="J108" t="s">
        <v>244</v>
      </c>
      <c r="K108" t="s">
        <v>697</v>
      </c>
      <c r="L108" t="s">
        <v>697</v>
      </c>
      <c r="M108" t="s">
        <v>2181</v>
      </c>
      <c r="N108" t="s">
        <v>2182</v>
      </c>
      <c r="O108" t="s">
        <v>1157</v>
      </c>
      <c r="P108">
        <v>25372032</v>
      </c>
      <c r="Q108">
        <v>25372220</v>
      </c>
      <c r="R108" t="s">
        <v>2183</v>
      </c>
      <c r="S108" s="338">
        <v>83918977</v>
      </c>
      <c r="T108" t="s">
        <v>2164</v>
      </c>
      <c r="U108">
        <v>25371825</v>
      </c>
    </row>
    <row r="109" spans="1:21">
      <c r="A109" t="s">
        <v>2184</v>
      </c>
      <c r="B109" t="s">
        <v>2185</v>
      </c>
      <c r="C109" t="s">
        <v>2186</v>
      </c>
      <c r="D109" t="s">
        <v>697</v>
      </c>
      <c r="E109" t="s">
        <v>541</v>
      </c>
      <c r="F109" t="s">
        <v>696</v>
      </c>
      <c r="G109" t="s">
        <v>541</v>
      </c>
      <c r="H109" t="s">
        <v>541</v>
      </c>
      <c r="I109">
        <v>30101</v>
      </c>
      <c r="J109" t="s">
        <v>241</v>
      </c>
      <c r="K109" t="s">
        <v>697</v>
      </c>
      <c r="L109" t="s">
        <v>697</v>
      </c>
      <c r="M109" t="s">
        <v>1059</v>
      </c>
      <c r="N109" t="s">
        <v>1105</v>
      </c>
      <c r="O109" t="s">
        <v>1157</v>
      </c>
      <c r="P109">
        <v>25913646</v>
      </c>
      <c r="Q109">
        <v>25923679</v>
      </c>
      <c r="R109" t="s">
        <v>2187</v>
      </c>
      <c r="S109" s="338">
        <v>88558676</v>
      </c>
      <c r="T109" t="s">
        <v>1062</v>
      </c>
      <c r="U109">
        <v>25520752</v>
      </c>
    </row>
    <row r="110" spans="1:21">
      <c r="A110" t="s">
        <v>2188</v>
      </c>
      <c r="B110" t="s">
        <v>2189</v>
      </c>
      <c r="C110" t="s">
        <v>2190</v>
      </c>
      <c r="D110" t="s">
        <v>697</v>
      </c>
      <c r="E110" t="s">
        <v>541</v>
      </c>
      <c r="F110" t="s">
        <v>696</v>
      </c>
      <c r="G110" t="s">
        <v>541</v>
      </c>
      <c r="H110" t="s">
        <v>540</v>
      </c>
      <c r="I110">
        <v>30102</v>
      </c>
      <c r="J110" t="s">
        <v>242</v>
      </c>
      <c r="K110" t="s">
        <v>697</v>
      </c>
      <c r="L110" t="s">
        <v>697</v>
      </c>
      <c r="M110" t="s">
        <v>1104</v>
      </c>
      <c r="N110" t="s">
        <v>1105</v>
      </c>
      <c r="O110" t="s">
        <v>1651</v>
      </c>
      <c r="P110">
        <v>25510565</v>
      </c>
      <c r="Q110">
        <v>25510565</v>
      </c>
      <c r="R110" t="s">
        <v>2191</v>
      </c>
      <c r="S110" s="338">
        <v>25510565</v>
      </c>
      <c r="T110" t="s">
        <v>1062</v>
      </c>
      <c r="U110">
        <v>25520752</v>
      </c>
    </row>
    <row r="111" spans="1:21">
      <c r="A111" t="s">
        <v>2192</v>
      </c>
      <c r="B111" t="s">
        <v>2193</v>
      </c>
      <c r="C111" t="s">
        <v>2194</v>
      </c>
      <c r="D111" t="s">
        <v>2195</v>
      </c>
      <c r="E111" t="s">
        <v>541</v>
      </c>
      <c r="F111" t="s">
        <v>522</v>
      </c>
      <c r="G111" t="s">
        <v>562</v>
      </c>
      <c r="H111" t="s">
        <v>541</v>
      </c>
      <c r="I111">
        <v>10501</v>
      </c>
      <c r="J111" t="s">
        <v>38</v>
      </c>
      <c r="K111" t="s">
        <v>525</v>
      </c>
      <c r="L111" t="s">
        <v>2196</v>
      </c>
      <c r="M111" t="s">
        <v>2197</v>
      </c>
      <c r="N111" t="s">
        <v>2198</v>
      </c>
      <c r="O111" t="s">
        <v>1651</v>
      </c>
      <c r="P111">
        <v>25466012</v>
      </c>
      <c r="Q111">
        <v>25469038</v>
      </c>
      <c r="R111" t="s">
        <v>2199</v>
      </c>
      <c r="S111" s="338">
        <v>88452525</v>
      </c>
      <c r="T111" t="s">
        <v>2200</v>
      </c>
      <c r="U111">
        <v>21004869</v>
      </c>
    </row>
    <row r="112" spans="1:21">
      <c r="A112" t="s">
        <v>2201</v>
      </c>
      <c r="B112" t="s">
        <v>2202</v>
      </c>
      <c r="C112" t="s">
        <v>2203</v>
      </c>
      <c r="D112" t="s">
        <v>697</v>
      </c>
      <c r="E112" t="s">
        <v>521</v>
      </c>
      <c r="F112" t="s">
        <v>696</v>
      </c>
      <c r="G112" t="s">
        <v>874</v>
      </c>
      <c r="H112" t="s">
        <v>540</v>
      </c>
      <c r="I112">
        <v>30702</v>
      </c>
      <c r="J112" t="s">
        <v>286</v>
      </c>
      <c r="K112" t="s">
        <v>697</v>
      </c>
      <c r="L112" t="s">
        <v>2204</v>
      </c>
      <c r="M112" t="s">
        <v>2205</v>
      </c>
      <c r="N112" t="s">
        <v>2205</v>
      </c>
      <c r="O112" t="s">
        <v>1651</v>
      </c>
      <c r="P112">
        <v>25366509</v>
      </c>
      <c r="Q112">
        <v>25366509</v>
      </c>
      <c r="R112" t="s">
        <v>2206</v>
      </c>
      <c r="S112" s="338">
        <v>25366509</v>
      </c>
      <c r="T112" t="s">
        <v>2207</v>
      </c>
      <c r="U112">
        <v>25515483</v>
      </c>
    </row>
    <row r="113" spans="1:21">
      <c r="A113" t="s">
        <v>2208</v>
      </c>
      <c r="B113" t="s">
        <v>2209</v>
      </c>
      <c r="C113" t="s">
        <v>2210</v>
      </c>
      <c r="D113" t="s">
        <v>697</v>
      </c>
      <c r="E113" t="s">
        <v>768</v>
      </c>
      <c r="F113" t="s">
        <v>696</v>
      </c>
      <c r="G113" t="s">
        <v>524</v>
      </c>
      <c r="H113" t="s">
        <v>540</v>
      </c>
      <c r="I113">
        <v>30302</v>
      </c>
      <c r="J113" t="s">
        <v>259</v>
      </c>
      <c r="K113" t="s">
        <v>697</v>
      </c>
      <c r="L113" t="s">
        <v>698</v>
      </c>
      <c r="M113" t="s">
        <v>1199</v>
      </c>
      <c r="N113" t="s">
        <v>2211</v>
      </c>
      <c r="O113" t="s">
        <v>1651</v>
      </c>
      <c r="P113">
        <v>22792929</v>
      </c>
      <c r="Q113" t="s">
        <v>555</v>
      </c>
      <c r="R113" t="s">
        <v>2212</v>
      </c>
      <c r="S113" s="338">
        <v>22792929</v>
      </c>
      <c r="T113" t="s">
        <v>1352</v>
      </c>
      <c r="U113">
        <v>22292767</v>
      </c>
    </row>
    <row r="114" spans="1:21">
      <c r="A114" t="s">
        <v>2213</v>
      </c>
      <c r="B114" t="s">
        <v>2214</v>
      </c>
      <c r="C114" t="s">
        <v>2215</v>
      </c>
      <c r="D114" t="s">
        <v>697</v>
      </c>
      <c r="E114" t="s">
        <v>874</v>
      </c>
      <c r="F114" t="s">
        <v>696</v>
      </c>
      <c r="G114" t="s">
        <v>541</v>
      </c>
      <c r="H114" t="s">
        <v>562</v>
      </c>
      <c r="I114">
        <v>30105</v>
      </c>
      <c r="J114" t="s">
        <v>245</v>
      </c>
      <c r="K114" t="s">
        <v>697</v>
      </c>
      <c r="L114" t="s">
        <v>697</v>
      </c>
      <c r="M114" t="s">
        <v>2216</v>
      </c>
      <c r="N114" t="s">
        <v>2217</v>
      </c>
      <c r="O114" t="s">
        <v>1651</v>
      </c>
      <c r="P114">
        <v>25528242</v>
      </c>
      <c r="Q114">
        <v>25528914</v>
      </c>
      <c r="R114" t="s">
        <v>2218</v>
      </c>
      <c r="S114" s="338">
        <v>25528242</v>
      </c>
      <c r="T114" t="s">
        <v>2219</v>
      </c>
      <c r="U114">
        <v>25519478</v>
      </c>
    </row>
    <row r="115" spans="1:21">
      <c r="A115" t="s">
        <v>2220</v>
      </c>
      <c r="B115" t="s">
        <v>2221</v>
      </c>
      <c r="C115" t="s">
        <v>2222</v>
      </c>
      <c r="D115" t="s">
        <v>697</v>
      </c>
      <c r="E115" t="s">
        <v>874</v>
      </c>
      <c r="F115" t="s">
        <v>696</v>
      </c>
      <c r="G115" t="s">
        <v>541</v>
      </c>
      <c r="H115" t="s">
        <v>874</v>
      </c>
      <c r="I115">
        <v>30107</v>
      </c>
      <c r="J115" t="s">
        <v>247</v>
      </c>
      <c r="K115" t="s">
        <v>697</v>
      </c>
      <c r="L115" t="s">
        <v>697</v>
      </c>
      <c r="M115" t="s">
        <v>2223</v>
      </c>
      <c r="N115" t="s">
        <v>2223</v>
      </c>
      <c r="O115" t="s">
        <v>1651</v>
      </c>
      <c r="P115">
        <v>25480608</v>
      </c>
      <c r="Q115">
        <v>25481444</v>
      </c>
      <c r="R115" t="s">
        <v>2224</v>
      </c>
      <c r="S115" s="338">
        <v>25481444</v>
      </c>
      <c r="T115" t="s">
        <v>2219</v>
      </c>
      <c r="U115" t="s">
        <v>2225</v>
      </c>
    </row>
    <row r="116" spans="1:21">
      <c r="A116" t="s">
        <v>2226</v>
      </c>
      <c r="B116" t="s">
        <v>2227</v>
      </c>
      <c r="C116" t="s">
        <v>2228</v>
      </c>
      <c r="D116" t="s">
        <v>697</v>
      </c>
      <c r="E116" t="s">
        <v>540</v>
      </c>
      <c r="F116" t="s">
        <v>696</v>
      </c>
      <c r="G116" t="s">
        <v>541</v>
      </c>
      <c r="H116" t="s">
        <v>768</v>
      </c>
      <c r="I116">
        <v>30106</v>
      </c>
      <c r="J116" t="s">
        <v>246</v>
      </c>
      <c r="K116" t="s">
        <v>697</v>
      </c>
      <c r="L116" t="s">
        <v>697</v>
      </c>
      <c r="M116" t="s">
        <v>2229</v>
      </c>
      <c r="N116" t="s">
        <v>802</v>
      </c>
      <c r="O116" t="s">
        <v>1651</v>
      </c>
      <c r="P116">
        <v>25518364</v>
      </c>
      <c r="Q116">
        <v>25517923</v>
      </c>
      <c r="R116" t="s">
        <v>2230</v>
      </c>
      <c r="S116" s="338">
        <v>86185757</v>
      </c>
      <c r="T116" t="s">
        <v>2164</v>
      </c>
      <c r="U116">
        <v>25371825</v>
      </c>
    </row>
    <row r="117" spans="1:21">
      <c r="A117" t="s">
        <v>2231</v>
      </c>
      <c r="B117" t="s">
        <v>2232</v>
      </c>
      <c r="C117" t="s">
        <v>2233</v>
      </c>
      <c r="D117" t="s">
        <v>697</v>
      </c>
      <c r="E117" t="s">
        <v>768</v>
      </c>
      <c r="F117" t="s">
        <v>696</v>
      </c>
      <c r="G117" t="s">
        <v>524</v>
      </c>
      <c r="H117" t="s">
        <v>562</v>
      </c>
      <c r="I117">
        <v>30305</v>
      </c>
      <c r="J117" t="s">
        <v>262</v>
      </c>
      <c r="K117" t="s">
        <v>697</v>
      </c>
      <c r="L117" t="s">
        <v>698</v>
      </c>
      <c r="M117" t="s">
        <v>1028</v>
      </c>
      <c r="N117" t="s">
        <v>592</v>
      </c>
      <c r="O117" t="s">
        <v>1651</v>
      </c>
      <c r="P117">
        <v>22785780</v>
      </c>
      <c r="Q117" t="s">
        <v>555</v>
      </c>
      <c r="R117" t="s">
        <v>2234</v>
      </c>
      <c r="S117" s="338">
        <v>22785780</v>
      </c>
      <c r="T117" t="s">
        <v>1352</v>
      </c>
      <c r="U117">
        <v>22792767</v>
      </c>
    </row>
    <row r="118" spans="1:21">
      <c r="A118" t="s">
        <v>2235</v>
      </c>
      <c r="B118" t="s">
        <v>2236</v>
      </c>
      <c r="C118" t="s">
        <v>2237</v>
      </c>
      <c r="D118" t="s">
        <v>697</v>
      </c>
      <c r="E118" t="s">
        <v>540</v>
      </c>
      <c r="F118" t="s">
        <v>696</v>
      </c>
      <c r="G118" t="s">
        <v>541</v>
      </c>
      <c r="H118" t="s">
        <v>521</v>
      </c>
      <c r="I118">
        <v>30104</v>
      </c>
      <c r="J118" t="s">
        <v>244</v>
      </c>
      <c r="K118" t="s">
        <v>697</v>
      </c>
      <c r="L118" t="s">
        <v>697</v>
      </c>
      <c r="M118" t="s">
        <v>2181</v>
      </c>
      <c r="N118" t="s">
        <v>2238</v>
      </c>
      <c r="O118" t="s">
        <v>1157</v>
      </c>
      <c r="P118">
        <v>25372425</v>
      </c>
      <c r="Q118">
        <v>25372425</v>
      </c>
      <c r="R118" t="s">
        <v>2239</v>
      </c>
      <c r="S118" s="338">
        <v>25372425</v>
      </c>
      <c r="T118" t="s">
        <v>2164</v>
      </c>
      <c r="U118">
        <v>25371825</v>
      </c>
    </row>
    <row r="119" spans="1:21">
      <c r="A119" t="s">
        <v>2240</v>
      </c>
      <c r="B119" t="s">
        <v>2241</v>
      </c>
      <c r="C119" t="s">
        <v>2242</v>
      </c>
      <c r="D119" t="s">
        <v>697</v>
      </c>
      <c r="E119" t="s">
        <v>521</v>
      </c>
      <c r="F119" t="s">
        <v>696</v>
      </c>
      <c r="G119" t="s">
        <v>874</v>
      </c>
      <c r="H119" t="s">
        <v>541</v>
      </c>
      <c r="I119">
        <v>30701</v>
      </c>
      <c r="J119" t="s">
        <v>285</v>
      </c>
      <c r="K119" t="s">
        <v>697</v>
      </c>
      <c r="L119" t="s">
        <v>2204</v>
      </c>
      <c r="M119" t="s">
        <v>645</v>
      </c>
      <c r="N119" t="s">
        <v>1784</v>
      </c>
      <c r="O119" t="s">
        <v>1651</v>
      </c>
      <c r="P119">
        <v>25513934</v>
      </c>
      <c r="Q119" t="s">
        <v>555</v>
      </c>
      <c r="R119" t="s">
        <v>2243</v>
      </c>
      <c r="S119" s="338">
        <v>25513934</v>
      </c>
      <c r="T119" t="s">
        <v>2207</v>
      </c>
      <c r="U119">
        <v>25515483</v>
      </c>
    </row>
    <row r="120" spans="1:21">
      <c r="A120" t="s">
        <v>2244</v>
      </c>
      <c r="B120" t="s">
        <v>2245</v>
      </c>
      <c r="C120" t="s">
        <v>2246</v>
      </c>
      <c r="D120" t="s">
        <v>2195</v>
      </c>
      <c r="E120" t="s">
        <v>524</v>
      </c>
      <c r="F120" t="s">
        <v>522</v>
      </c>
      <c r="G120" t="s">
        <v>2247</v>
      </c>
      <c r="H120" t="s">
        <v>524</v>
      </c>
      <c r="I120">
        <v>12003</v>
      </c>
      <c r="J120" t="s">
        <v>121</v>
      </c>
      <c r="K120" t="s">
        <v>525</v>
      </c>
      <c r="L120" t="s">
        <v>2003</v>
      </c>
      <c r="M120" t="s">
        <v>2248</v>
      </c>
      <c r="N120" t="s">
        <v>2248</v>
      </c>
      <c r="O120" t="s">
        <v>1651</v>
      </c>
      <c r="P120">
        <v>25466955</v>
      </c>
      <c r="Q120">
        <v>25466955</v>
      </c>
      <c r="R120" t="s">
        <v>2249</v>
      </c>
      <c r="S120" s="338">
        <v>88347338</v>
      </c>
      <c r="T120" t="s">
        <v>2250</v>
      </c>
      <c r="U120">
        <v>25467360</v>
      </c>
    </row>
    <row r="121" spans="1:21">
      <c r="A121" t="s">
        <v>2251</v>
      </c>
      <c r="B121" t="s">
        <v>2252</v>
      </c>
      <c r="C121" t="s">
        <v>2253</v>
      </c>
      <c r="D121" t="s">
        <v>1067</v>
      </c>
      <c r="E121" t="s">
        <v>540</v>
      </c>
      <c r="F121" t="s">
        <v>696</v>
      </c>
      <c r="G121" t="s">
        <v>562</v>
      </c>
      <c r="H121" t="s">
        <v>541</v>
      </c>
      <c r="I121">
        <v>30501</v>
      </c>
      <c r="J121" t="s">
        <v>270</v>
      </c>
      <c r="K121" t="s">
        <v>697</v>
      </c>
      <c r="L121" t="s">
        <v>1067</v>
      </c>
      <c r="M121" t="s">
        <v>1067</v>
      </c>
      <c r="N121" t="s">
        <v>2254</v>
      </c>
      <c r="O121" t="s">
        <v>1651</v>
      </c>
      <c r="P121">
        <v>25560025</v>
      </c>
      <c r="Q121">
        <v>25560207</v>
      </c>
      <c r="R121" t="s">
        <v>2255</v>
      </c>
      <c r="S121" s="338">
        <v>86679492</v>
      </c>
      <c r="T121" t="s">
        <v>2256</v>
      </c>
      <c r="U121">
        <v>72002818</v>
      </c>
    </row>
    <row r="122" spans="1:21">
      <c r="A122" t="s">
        <v>2257</v>
      </c>
      <c r="B122" t="s">
        <v>2258</v>
      </c>
      <c r="C122" t="s">
        <v>2259</v>
      </c>
      <c r="D122" t="s">
        <v>1067</v>
      </c>
      <c r="E122" t="s">
        <v>541</v>
      </c>
      <c r="F122" t="s">
        <v>696</v>
      </c>
      <c r="G122" t="s">
        <v>521</v>
      </c>
      <c r="H122" t="s">
        <v>541</v>
      </c>
      <c r="I122">
        <v>30401</v>
      </c>
      <c r="J122" t="s">
        <v>266</v>
      </c>
      <c r="K122" t="s">
        <v>697</v>
      </c>
      <c r="L122" t="s">
        <v>1684</v>
      </c>
      <c r="M122" t="s">
        <v>2260</v>
      </c>
      <c r="N122" t="s">
        <v>2260</v>
      </c>
      <c r="O122" t="s">
        <v>1651</v>
      </c>
      <c r="P122">
        <v>25322274</v>
      </c>
      <c r="Q122">
        <v>87642111</v>
      </c>
      <c r="R122" t="s">
        <v>2261</v>
      </c>
      <c r="S122" s="338">
        <v>83184183</v>
      </c>
      <c r="T122" t="s">
        <v>2262</v>
      </c>
      <c r="U122" t="s">
        <v>2263</v>
      </c>
    </row>
    <row r="123" spans="1:21">
      <c r="A123" t="s">
        <v>2264</v>
      </c>
      <c r="B123" t="s">
        <v>2265</v>
      </c>
      <c r="C123" t="s">
        <v>2266</v>
      </c>
      <c r="D123" t="s">
        <v>1067</v>
      </c>
      <c r="E123" t="s">
        <v>541</v>
      </c>
      <c r="F123" t="s">
        <v>696</v>
      </c>
      <c r="G123" t="s">
        <v>521</v>
      </c>
      <c r="H123" t="s">
        <v>540</v>
      </c>
      <c r="I123">
        <v>30402</v>
      </c>
      <c r="J123" t="s">
        <v>267</v>
      </c>
      <c r="K123" t="s">
        <v>697</v>
      </c>
      <c r="L123" t="s">
        <v>1684</v>
      </c>
      <c r="M123" t="s">
        <v>2267</v>
      </c>
      <c r="N123" t="s">
        <v>2268</v>
      </c>
      <c r="O123" t="s">
        <v>1651</v>
      </c>
      <c r="P123">
        <v>25350309</v>
      </c>
      <c r="Q123">
        <v>89759853</v>
      </c>
      <c r="R123" t="s">
        <v>2269</v>
      </c>
      <c r="S123" s="338">
        <v>89759853</v>
      </c>
      <c r="T123" t="s">
        <v>2262</v>
      </c>
      <c r="U123">
        <v>25564673</v>
      </c>
    </row>
    <row r="124" spans="1:21">
      <c r="A124" t="s">
        <v>2270</v>
      </c>
      <c r="B124" t="s">
        <v>2271</v>
      </c>
      <c r="C124" t="s">
        <v>2272</v>
      </c>
      <c r="D124" t="s">
        <v>1067</v>
      </c>
      <c r="E124" t="s">
        <v>573</v>
      </c>
      <c r="F124" t="s">
        <v>696</v>
      </c>
      <c r="G124" t="s">
        <v>562</v>
      </c>
      <c r="H124" t="s">
        <v>562</v>
      </c>
      <c r="I124">
        <v>30505</v>
      </c>
      <c r="J124" t="s">
        <v>274</v>
      </c>
      <c r="K124" t="s">
        <v>697</v>
      </c>
      <c r="L124" t="s">
        <v>1067</v>
      </c>
      <c r="M124" t="s">
        <v>2273</v>
      </c>
      <c r="N124" t="s">
        <v>2273</v>
      </c>
      <c r="O124" t="s">
        <v>1651</v>
      </c>
      <c r="P124">
        <v>25591222</v>
      </c>
      <c r="Q124" t="s">
        <v>555</v>
      </c>
      <c r="R124" t="s">
        <v>2274</v>
      </c>
      <c r="S124" s="338">
        <v>25591222</v>
      </c>
      <c r="T124" t="s">
        <v>2275</v>
      </c>
      <c r="U124">
        <v>25567876</v>
      </c>
    </row>
    <row r="125" spans="1:21">
      <c r="A125" t="s">
        <v>2276</v>
      </c>
      <c r="B125" s="340" t="s">
        <v>2277</v>
      </c>
      <c r="C125" t="s">
        <v>2278</v>
      </c>
      <c r="D125" t="s">
        <v>1067</v>
      </c>
      <c r="E125" t="s">
        <v>540</v>
      </c>
      <c r="F125" t="s">
        <v>696</v>
      </c>
      <c r="G125" t="s">
        <v>562</v>
      </c>
      <c r="H125" t="s">
        <v>541</v>
      </c>
      <c r="I125">
        <v>30501</v>
      </c>
      <c r="J125" t="s">
        <v>270</v>
      </c>
      <c r="K125" t="s">
        <v>697</v>
      </c>
      <c r="L125" t="s">
        <v>1067</v>
      </c>
      <c r="M125" t="s">
        <v>1067</v>
      </c>
      <c r="N125" t="s">
        <v>2279</v>
      </c>
      <c r="O125" t="s">
        <v>1651</v>
      </c>
      <c r="P125">
        <v>25570526</v>
      </c>
      <c r="Q125" t="s">
        <v>555</v>
      </c>
      <c r="R125" t="s">
        <v>2280</v>
      </c>
      <c r="S125" s="338">
        <v>83695129</v>
      </c>
      <c r="T125" t="s">
        <v>1070</v>
      </c>
      <c r="U125">
        <v>25567876</v>
      </c>
    </row>
    <row r="126" spans="1:21">
      <c r="A126" t="s">
        <v>2281</v>
      </c>
      <c r="B126" t="s">
        <v>2282</v>
      </c>
      <c r="C126" t="s">
        <v>2283</v>
      </c>
      <c r="D126" t="s">
        <v>1067</v>
      </c>
      <c r="E126" t="s">
        <v>524</v>
      </c>
      <c r="F126" t="s">
        <v>696</v>
      </c>
      <c r="G126" t="s">
        <v>562</v>
      </c>
      <c r="H126" t="s">
        <v>632</v>
      </c>
      <c r="I126">
        <v>30510</v>
      </c>
      <c r="J126" t="s">
        <v>279</v>
      </c>
      <c r="K126" t="s">
        <v>697</v>
      </c>
      <c r="L126" t="s">
        <v>1067</v>
      </c>
      <c r="M126" t="s">
        <v>2284</v>
      </c>
      <c r="N126" t="s">
        <v>2284</v>
      </c>
      <c r="O126" t="s">
        <v>1651</v>
      </c>
      <c r="P126">
        <v>25541638</v>
      </c>
      <c r="Q126">
        <v>25541243</v>
      </c>
      <c r="R126" t="s">
        <v>2285</v>
      </c>
      <c r="S126" s="338">
        <v>25541638</v>
      </c>
      <c r="T126" t="s">
        <v>2286</v>
      </c>
      <c r="U126">
        <v>25311024</v>
      </c>
    </row>
    <row r="127" spans="1:21">
      <c r="A127" t="s">
        <v>2287</v>
      </c>
      <c r="B127" t="s">
        <v>2288</v>
      </c>
      <c r="C127" t="s">
        <v>2289</v>
      </c>
      <c r="D127" t="s">
        <v>1067</v>
      </c>
      <c r="E127" t="s">
        <v>541</v>
      </c>
      <c r="F127" t="s">
        <v>696</v>
      </c>
      <c r="G127" t="s">
        <v>521</v>
      </c>
      <c r="H127" t="s">
        <v>524</v>
      </c>
      <c r="I127">
        <v>30403</v>
      </c>
      <c r="J127" t="s">
        <v>268</v>
      </c>
      <c r="K127" t="s">
        <v>697</v>
      </c>
      <c r="L127" t="s">
        <v>1684</v>
      </c>
      <c r="M127" t="s">
        <v>2290</v>
      </c>
      <c r="N127" t="s">
        <v>2254</v>
      </c>
      <c r="O127" t="s">
        <v>1651</v>
      </c>
      <c r="P127">
        <v>25313404</v>
      </c>
      <c r="Q127">
        <v>25311412</v>
      </c>
      <c r="R127" t="s">
        <v>2291</v>
      </c>
      <c r="S127" s="338">
        <v>25313404</v>
      </c>
      <c r="T127" t="s">
        <v>2262</v>
      </c>
      <c r="U127">
        <v>25567876</v>
      </c>
    </row>
    <row r="128" spans="1:21">
      <c r="A128" t="s">
        <v>2292</v>
      </c>
      <c r="B128" t="s">
        <v>2293</v>
      </c>
      <c r="C128" t="s">
        <v>2294</v>
      </c>
      <c r="D128" t="s">
        <v>673</v>
      </c>
      <c r="E128" t="s">
        <v>521</v>
      </c>
      <c r="F128" t="s">
        <v>672</v>
      </c>
      <c r="G128" t="s">
        <v>540</v>
      </c>
      <c r="H128" t="s">
        <v>768</v>
      </c>
      <c r="I128">
        <v>40206</v>
      </c>
      <c r="J128" t="s">
        <v>304</v>
      </c>
      <c r="K128" t="s">
        <v>673</v>
      </c>
      <c r="L128" t="s">
        <v>1502</v>
      </c>
      <c r="M128" t="s">
        <v>2294</v>
      </c>
      <c r="N128" t="s">
        <v>2294</v>
      </c>
      <c r="O128" t="s">
        <v>1651</v>
      </c>
      <c r="P128">
        <v>22661059</v>
      </c>
      <c r="Q128">
        <v>22661059</v>
      </c>
      <c r="R128" t="s">
        <v>2295</v>
      </c>
      <c r="S128" s="338">
        <v>22661059</v>
      </c>
      <c r="T128" t="s">
        <v>1169</v>
      </c>
      <c r="U128">
        <v>22623025</v>
      </c>
    </row>
    <row r="129" spans="1:21">
      <c r="A129" t="s">
        <v>2296</v>
      </c>
      <c r="B129" t="s">
        <v>2297</v>
      </c>
      <c r="C129" t="s">
        <v>2298</v>
      </c>
      <c r="D129" t="s">
        <v>673</v>
      </c>
      <c r="E129" t="s">
        <v>540</v>
      </c>
      <c r="F129" t="s">
        <v>672</v>
      </c>
      <c r="G129" t="s">
        <v>541</v>
      </c>
      <c r="H129" t="s">
        <v>540</v>
      </c>
      <c r="I129">
        <v>40102</v>
      </c>
      <c r="J129" t="s">
        <v>295</v>
      </c>
      <c r="K129" t="s">
        <v>673</v>
      </c>
      <c r="L129" t="s">
        <v>673</v>
      </c>
      <c r="M129" t="s">
        <v>1046</v>
      </c>
      <c r="N129" t="s">
        <v>2299</v>
      </c>
      <c r="O129" t="s">
        <v>1651</v>
      </c>
      <c r="P129">
        <v>22610174</v>
      </c>
      <c r="Q129" t="s">
        <v>555</v>
      </c>
      <c r="R129" t="s">
        <v>2300</v>
      </c>
      <c r="S129" s="338">
        <v>21004890</v>
      </c>
      <c r="T129" t="s">
        <v>1050</v>
      </c>
      <c r="U129">
        <v>22375389</v>
      </c>
    </row>
    <row r="130" spans="1:21">
      <c r="A130" t="s">
        <v>2301</v>
      </c>
      <c r="B130" t="s">
        <v>2302</v>
      </c>
      <c r="C130" t="s">
        <v>2303</v>
      </c>
      <c r="D130" t="s">
        <v>673</v>
      </c>
      <c r="E130" t="s">
        <v>541</v>
      </c>
      <c r="F130" t="s">
        <v>672</v>
      </c>
      <c r="G130" t="s">
        <v>541</v>
      </c>
      <c r="H130" t="s">
        <v>541</v>
      </c>
      <c r="I130">
        <v>40101</v>
      </c>
      <c r="J130" t="s">
        <v>294</v>
      </c>
      <c r="K130" t="s">
        <v>673</v>
      </c>
      <c r="L130" t="s">
        <v>673</v>
      </c>
      <c r="M130" t="s">
        <v>673</v>
      </c>
      <c r="N130" t="s">
        <v>673</v>
      </c>
      <c r="O130" t="s">
        <v>1651</v>
      </c>
      <c r="P130">
        <v>22370113</v>
      </c>
      <c r="Q130">
        <v>22370421</v>
      </c>
      <c r="R130" t="s">
        <v>2304</v>
      </c>
      <c r="S130" s="338">
        <v>89483265</v>
      </c>
      <c r="T130" t="s">
        <v>806</v>
      </c>
      <c r="U130">
        <v>22604275</v>
      </c>
    </row>
    <row r="131" spans="1:21">
      <c r="A131" t="s">
        <v>2305</v>
      </c>
      <c r="B131" t="s">
        <v>2306</v>
      </c>
      <c r="C131" t="s">
        <v>2307</v>
      </c>
      <c r="D131" t="s">
        <v>673</v>
      </c>
      <c r="E131" t="s">
        <v>874</v>
      </c>
      <c r="F131" t="s">
        <v>672</v>
      </c>
      <c r="G131" t="s">
        <v>573</v>
      </c>
      <c r="H131" t="s">
        <v>541</v>
      </c>
      <c r="I131">
        <v>40801</v>
      </c>
      <c r="J131" t="s">
        <v>332</v>
      </c>
      <c r="K131" t="s">
        <v>673</v>
      </c>
      <c r="L131" t="s">
        <v>1318</v>
      </c>
      <c r="M131" t="s">
        <v>2308</v>
      </c>
      <c r="N131" t="s">
        <v>2309</v>
      </c>
      <c r="O131" t="s">
        <v>1651</v>
      </c>
      <c r="P131">
        <v>22655650</v>
      </c>
      <c r="Q131">
        <v>22655650</v>
      </c>
      <c r="R131" t="s">
        <v>2310</v>
      </c>
      <c r="S131" s="338">
        <v>22650751</v>
      </c>
      <c r="T131" t="s">
        <v>879</v>
      </c>
      <c r="U131">
        <v>22654304</v>
      </c>
    </row>
    <row r="132" spans="1:21">
      <c r="A132" t="s">
        <v>2311</v>
      </c>
      <c r="B132" t="s">
        <v>2312</v>
      </c>
      <c r="C132" t="s">
        <v>2313</v>
      </c>
      <c r="D132" t="s">
        <v>673</v>
      </c>
      <c r="E132" t="s">
        <v>521</v>
      </c>
      <c r="F132" t="s">
        <v>672</v>
      </c>
      <c r="G132" t="s">
        <v>562</v>
      </c>
      <c r="H132" t="s">
        <v>541</v>
      </c>
      <c r="I132">
        <v>40501</v>
      </c>
      <c r="J132" t="s">
        <v>320</v>
      </c>
      <c r="K132" t="s">
        <v>673</v>
      </c>
      <c r="L132" t="s">
        <v>645</v>
      </c>
      <c r="M132" t="s">
        <v>645</v>
      </c>
      <c r="N132" t="s">
        <v>2314</v>
      </c>
      <c r="O132" t="s">
        <v>1651</v>
      </c>
      <c r="P132">
        <v>22372710</v>
      </c>
      <c r="Q132">
        <v>22370266</v>
      </c>
      <c r="R132" t="s">
        <v>2315</v>
      </c>
      <c r="S132" s="338">
        <v>22372710</v>
      </c>
      <c r="T132" t="s">
        <v>1169</v>
      </c>
      <c r="U132">
        <v>22623025</v>
      </c>
    </row>
    <row r="133" spans="1:21">
      <c r="A133" t="s">
        <v>2316</v>
      </c>
      <c r="B133" t="s">
        <v>2317</v>
      </c>
      <c r="C133" t="s">
        <v>2318</v>
      </c>
      <c r="D133" t="s">
        <v>673</v>
      </c>
      <c r="E133" t="s">
        <v>562</v>
      </c>
      <c r="F133" t="s">
        <v>672</v>
      </c>
      <c r="G133" t="s">
        <v>524</v>
      </c>
      <c r="H133" t="s">
        <v>540</v>
      </c>
      <c r="I133">
        <v>40302</v>
      </c>
      <c r="J133" t="s">
        <v>307</v>
      </c>
      <c r="K133" t="s">
        <v>673</v>
      </c>
      <c r="L133" t="s">
        <v>674</v>
      </c>
      <c r="M133" t="s">
        <v>688</v>
      </c>
      <c r="N133" t="s">
        <v>2319</v>
      </c>
      <c r="O133" t="s">
        <v>1157</v>
      </c>
      <c r="P133">
        <v>22440749</v>
      </c>
      <c r="Q133">
        <v>22444935</v>
      </c>
      <c r="R133" t="s">
        <v>2320</v>
      </c>
      <c r="S133" s="338">
        <v>22440739</v>
      </c>
      <c r="T133" t="s">
        <v>728</v>
      </c>
      <c r="U133">
        <v>22660341</v>
      </c>
    </row>
    <row r="134" spans="1:21">
      <c r="A134" t="s">
        <v>2321</v>
      </c>
      <c r="B134" t="s">
        <v>2322</v>
      </c>
      <c r="C134" t="s">
        <v>2323</v>
      </c>
      <c r="D134" t="s">
        <v>673</v>
      </c>
      <c r="E134" t="s">
        <v>768</v>
      </c>
      <c r="F134" t="s">
        <v>672</v>
      </c>
      <c r="G134" t="s">
        <v>523</v>
      </c>
      <c r="H134" t="s">
        <v>541</v>
      </c>
      <c r="I134">
        <v>40901</v>
      </c>
      <c r="J134" t="s">
        <v>335</v>
      </c>
      <c r="K134" t="s">
        <v>673</v>
      </c>
      <c r="L134" t="s">
        <v>1041</v>
      </c>
      <c r="M134" t="s">
        <v>1041</v>
      </c>
      <c r="N134" t="s">
        <v>1041</v>
      </c>
      <c r="O134" t="s">
        <v>1651</v>
      </c>
      <c r="P134">
        <v>22606231</v>
      </c>
      <c r="Q134">
        <v>22606231</v>
      </c>
      <c r="R134" t="s">
        <v>2324</v>
      </c>
      <c r="S134" s="338">
        <v>22603231</v>
      </c>
      <c r="T134" t="s">
        <v>1038</v>
      </c>
      <c r="U134">
        <v>22618569</v>
      </c>
    </row>
    <row r="135" spans="1:21">
      <c r="A135" t="s">
        <v>2325</v>
      </c>
      <c r="B135" t="s">
        <v>2326</v>
      </c>
      <c r="C135" t="s">
        <v>2327</v>
      </c>
      <c r="D135" t="s">
        <v>673</v>
      </c>
      <c r="E135" t="s">
        <v>524</v>
      </c>
      <c r="F135" t="s">
        <v>672</v>
      </c>
      <c r="G135" t="s">
        <v>521</v>
      </c>
      <c r="H135" t="s">
        <v>541</v>
      </c>
      <c r="I135">
        <v>40401</v>
      </c>
      <c r="J135" t="s">
        <v>314</v>
      </c>
      <c r="K135" t="s">
        <v>673</v>
      </c>
      <c r="L135" t="s">
        <v>1273</v>
      </c>
      <c r="M135" t="s">
        <v>1273</v>
      </c>
      <c r="N135" t="s">
        <v>1273</v>
      </c>
      <c r="O135" t="s">
        <v>1651</v>
      </c>
      <c r="P135">
        <v>22696969</v>
      </c>
      <c r="Q135">
        <v>22690078</v>
      </c>
      <c r="R135" t="s">
        <v>2328</v>
      </c>
      <c r="S135" s="338">
        <v>22696969</v>
      </c>
      <c r="T135" t="s">
        <v>1275</v>
      </c>
      <c r="U135">
        <v>22694051</v>
      </c>
    </row>
    <row r="136" spans="1:21">
      <c r="A136" t="s">
        <v>2329</v>
      </c>
      <c r="B136" t="s">
        <v>2330</v>
      </c>
      <c r="C136" t="s">
        <v>2331</v>
      </c>
      <c r="D136" t="s">
        <v>673</v>
      </c>
      <c r="E136" t="s">
        <v>541</v>
      </c>
      <c r="F136" t="s">
        <v>672</v>
      </c>
      <c r="G136" t="s">
        <v>541</v>
      </c>
      <c r="H136" t="s">
        <v>524</v>
      </c>
      <c r="I136">
        <v>40103</v>
      </c>
      <c r="J136" t="s">
        <v>296</v>
      </c>
      <c r="K136" t="s">
        <v>673</v>
      </c>
      <c r="L136" t="s">
        <v>673</v>
      </c>
      <c r="M136" t="s">
        <v>941</v>
      </c>
      <c r="N136" t="s">
        <v>2332</v>
      </c>
      <c r="O136" t="s">
        <v>1651</v>
      </c>
      <c r="P136">
        <v>22607296</v>
      </c>
      <c r="Q136">
        <v>22607296</v>
      </c>
      <c r="R136" t="s">
        <v>2333</v>
      </c>
      <c r="S136" s="338">
        <v>85205281</v>
      </c>
      <c r="T136" t="s">
        <v>806</v>
      </c>
      <c r="U136">
        <v>22606793</v>
      </c>
    </row>
    <row r="137" spans="1:21">
      <c r="A137" t="s">
        <v>2334</v>
      </c>
      <c r="B137" t="s">
        <v>2335</v>
      </c>
      <c r="C137" t="s">
        <v>2336</v>
      </c>
      <c r="D137" t="s">
        <v>673</v>
      </c>
      <c r="E137" t="s">
        <v>768</v>
      </c>
      <c r="F137" t="s">
        <v>672</v>
      </c>
      <c r="G137" t="s">
        <v>768</v>
      </c>
      <c r="H137" t="s">
        <v>541</v>
      </c>
      <c r="I137">
        <v>40601</v>
      </c>
      <c r="J137" t="s">
        <v>325</v>
      </c>
      <c r="K137" t="s">
        <v>673</v>
      </c>
      <c r="L137" t="s">
        <v>769</v>
      </c>
      <c r="M137" t="s">
        <v>769</v>
      </c>
      <c r="N137" t="s">
        <v>769</v>
      </c>
      <c r="O137" t="s">
        <v>1651</v>
      </c>
      <c r="P137">
        <v>22685809</v>
      </c>
      <c r="Q137">
        <v>22688037</v>
      </c>
      <c r="R137" t="s">
        <v>2337</v>
      </c>
      <c r="S137" s="338">
        <v>22688037</v>
      </c>
      <c r="T137" t="s">
        <v>1038</v>
      </c>
      <c r="U137">
        <v>22618569</v>
      </c>
    </row>
    <row r="138" spans="1:21">
      <c r="A138" t="s">
        <v>2338</v>
      </c>
      <c r="B138" t="s">
        <v>2339</v>
      </c>
      <c r="C138" t="s">
        <v>2340</v>
      </c>
      <c r="D138" t="s">
        <v>673</v>
      </c>
      <c r="E138" t="s">
        <v>874</v>
      </c>
      <c r="F138" t="s">
        <v>672</v>
      </c>
      <c r="G138" t="s">
        <v>874</v>
      </c>
      <c r="H138" t="s">
        <v>541</v>
      </c>
      <c r="I138">
        <v>40701</v>
      </c>
      <c r="J138" t="s">
        <v>329</v>
      </c>
      <c r="K138" t="s">
        <v>673</v>
      </c>
      <c r="L138" t="s">
        <v>875</v>
      </c>
      <c r="M138" t="s">
        <v>990</v>
      </c>
      <c r="N138" t="s">
        <v>990</v>
      </c>
      <c r="O138" t="s">
        <v>1651</v>
      </c>
      <c r="P138">
        <v>22390901</v>
      </c>
      <c r="Q138">
        <v>22390901</v>
      </c>
      <c r="R138" t="s">
        <v>2341</v>
      </c>
      <c r="S138" s="338">
        <v>22390901</v>
      </c>
      <c r="T138" t="s">
        <v>879</v>
      </c>
      <c r="U138">
        <v>22654304</v>
      </c>
    </row>
    <row r="139" spans="1:21">
      <c r="A139" t="s">
        <v>2342</v>
      </c>
      <c r="B139" t="s">
        <v>2343</v>
      </c>
      <c r="C139" t="s">
        <v>2344</v>
      </c>
      <c r="D139" t="s">
        <v>673</v>
      </c>
      <c r="E139" t="s">
        <v>524</v>
      </c>
      <c r="F139" t="s">
        <v>672</v>
      </c>
      <c r="G139" t="s">
        <v>521</v>
      </c>
      <c r="H139" t="s">
        <v>562</v>
      </c>
      <c r="I139">
        <v>40405</v>
      </c>
      <c r="J139" t="s">
        <v>318</v>
      </c>
      <c r="K139" t="s">
        <v>673</v>
      </c>
      <c r="L139" t="s">
        <v>1273</v>
      </c>
      <c r="M139" t="s">
        <v>674</v>
      </c>
      <c r="N139" t="s">
        <v>1381</v>
      </c>
      <c r="O139" t="s">
        <v>1651</v>
      </c>
      <c r="P139">
        <v>24830095</v>
      </c>
      <c r="Q139">
        <v>24830095</v>
      </c>
      <c r="R139" t="s">
        <v>2345</v>
      </c>
      <c r="S139" s="338">
        <v>24830095</v>
      </c>
      <c r="T139" t="s">
        <v>1275</v>
      </c>
      <c r="U139">
        <v>22694051</v>
      </c>
    </row>
    <row r="140" spans="1:21">
      <c r="A140" t="s">
        <v>2346</v>
      </c>
      <c r="B140" t="s">
        <v>2347</v>
      </c>
      <c r="C140" t="s">
        <v>2348</v>
      </c>
      <c r="D140" t="s">
        <v>673</v>
      </c>
      <c r="E140" t="s">
        <v>540</v>
      </c>
      <c r="F140" t="s">
        <v>672</v>
      </c>
      <c r="G140" t="s">
        <v>541</v>
      </c>
      <c r="H140" t="s">
        <v>540</v>
      </c>
      <c r="I140">
        <v>40102</v>
      </c>
      <c r="J140" t="s">
        <v>295</v>
      </c>
      <c r="K140" t="s">
        <v>673</v>
      </c>
      <c r="L140" t="s">
        <v>673</v>
      </c>
      <c r="M140" t="s">
        <v>1046</v>
      </c>
      <c r="N140" t="s">
        <v>1047</v>
      </c>
      <c r="O140" t="s">
        <v>1157</v>
      </c>
      <c r="P140">
        <v>22603732</v>
      </c>
      <c r="Q140">
        <v>22603732</v>
      </c>
      <c r="R140" t="s">
        <v>2349</v>
      </c>
      <c r="S140" s="338">
        <v>22603732</v>
      </c>
      <c r="T140" t="s">
        <v>1050</v>
      </c>
      <c r="U140">
        <v>22375389</v>
      </c>
    </row>
    <row r="141" spans="1:21">
      <c r="A141" t="s">
        <v>2350</v>
      </c>
      <c r="B141" t="s">
        <v>2351</v>
      </c>
      <c r="C141" t="s">
        <v>2352</v>
      </c>
      <c r="D141" t="s">
        <v>673</v>
      </c>
      <c r="E141" t="s">
        <v>562</v>
      </c>
      <c r="F141" t="s">
        <v>672</v>
      </c>
      <c r="G141" t="s">
        <v>524</v>
      </c>
      <c r="H141" t="s">
        <v>540</v>
      </c>
      <c r="I141">
        <v>40302</v>
      </c>
      <c r="J141" t="s">
        <v>307</v>
      </c>
      <c r="K141" t="s">
        <v>673</v>
      </c>
      <c r="L141" t="s">
        <v>674</v>
      </c>
      <c r="M141" t="s">
        <v>688</v>
      </c>
      <c r="N141" t="s">
        <v>674</v>
      </c>
      <c r="O141" t="s">
        <v>1651</v>
      </c>
      <c r="P141">
        <v>22449549</v>
      </c>
      <c r="Q141" t="s">
        <v>555</v>
      </c>
      <c r="R141" t="s">
        <v>2353</v>
      </c>
      <c r="S141" s="338">
        <v>71920702</v>
      </c>
      <c r="T141" t="s">
        <v>1604</v>
      </c>
      <c r="U141">
        <v>25660341</v>
      </c>
    </row>
    <row r="142" spans="1:21">
      <c r="A142" t="s">
        <v>2354</v>
      </c>
      <c r="B142" t="s">
        <v>2355</v>
      </c>
      <c r="C142" t="s">
        <v>2356</v>
      </c>
      <c r="D142" t="s">
        <v>1566</v>
      </c>
      <c r="E142" t="s">
        <v>540</v>
      </c>
      <c r="F142" t="s">
        <v>672</v>
      </c>
      <c r="G142" t="s">
        <v>632</v>
      </c>
      <c r="H142" t="s">
        <v>524</v>
      </c>
      <c r="I142">
        <v>41003</v>
      </c>
      <c r="J142" t="s">
        <v>339</v>
      </c>
      <c r="K142" t="s">
        <v>673</v>
      </c>
      <c r="L142" t="s">
        <v>1566</v>
      </c>
      <c r="M142" t="s">
        <v>2357</v>
      </c>
      <c r="N142" t="s">
        <v>2358</v>
      </c>
      <c r="O142" t="s">
        <v>1651</v>
      </c>
      <c r="P142">
        <v>27643036</v>
      </c>
      <c r="Q142">
        <v>24644116</v>
      </c>
      <c r="R142" t="s">
        <v>2359</v>
      </c>
      <c r="S142" s="338">
        <v>27644116</v>
      </c>
      <c r="T142" t="s">
        <v>2360</v>
      </c>
      <c r="U142">
        <v>27644108</v>
      </c>
    </row>
    <row r="143" spans="1:21">
      <c r="A143" t="s">
        <v>2361</v>
      </c>
      <c r="B143" t="s">
        <v>2362</v>
      </c>
      <c r="C143" t="s">
        <v>2363</v>
      </c>
      <c r="D143" t="s">
        <v>673</v>
      </c>
      <c r="E143" t="s">
        <v>540</v>
      </c>
      <c r="F143" t="s">
        <v>672</v>
      </c>
      <c r="G143" t="s">
        <v>541</v>
      </c>
      <c r="H143" t="s">
        <v>524</v>
      </c>
      <c r="I143">
        <v>40103</v>
      </c>
      <c r="J143" t="s">
        <v>296</v>
      </c>
      <c r="K143" t="s">
        <v>673</v>
      </c>
      <c r="L143" t="s">
        <v>673</v>
      </c>
      <c r="M143" t="s">
        <v>941</v>
      </c>
      <c r="N143" t="s">
        <v>2364</v>
      </c>
      <c r="O143" t="s">
        <v>1651</v>
      </c>
      <c r="P143">
        <v>22606296</v>
      </c>
      <c r="Q143">
        <v>22607657</v>
      </c>
      <c r="R143" t="s">
        <v>2365</v>
      </c>
      <c r="S143" s="338">
        <v>22606296</v>
      </c>
      <c r="T143" t="s">
        <v>1050</v>
      </c>
      <c r="U143">
        <v>22375389</v>
      </c>
    </row>
    <row r="144" spans="1:21">
      <c r="A144" t="s">
        <v>2366</v>
      </c>
      <c r="B144" t="s">
        <v>2367</v>
      </c>
      <c r="C144" t="s">
        <v>2368</v>
      </c>
      <c r="D144" t="s">
        <v>673</v>
      </c>
      <c r="E144" t="s">
        <v>874</v>
      </c>
      <c r="F144" t="s">
        <v>672</v>
      </c>
      <c r="G144" t="s">
        <v>541</v>
      </c>
      <c r="H144" t="s">
        <v>521</v>
      </c>
      <c r="I144">
        <v>40104</v>
      </c>
      <c r="J144" t="s">
        <v>297</v>
      </c>
      <c r="K144" t="s">
        <v>673</v>
      </c>
      <c r="L144" t="s">
        <v>673</v>
      </c>
      <c r="M144" t="s">
        <v>2369</v>
      </c>
      <c r="N144" t="s">
        <v>1829</v>
      </c>
      <c r="O144" t="s">
        <v>1651</v>
      </c>
      <c r="P144">
        <v>22935863</v>
      </c>
      <c r="Q144">
        <v>22935863</v>
      </c>
      <c r="R144" t="s">
        <v>2370</v>
      </c>
      <c r="S144" s="338">
        <v>22396239</v>
      </c>
      <c r="T144" t="s">
        <v>879</v>
      </c>
      <c r="U144">
        <v>22654304</v>
      </c>
    </row>
    <row r="145" spans="1:21">
      <c r="A145" t="s">
        <v>2371</v>
      </c>
      <c r="B145" t="s">
        <v>2372</v>
      </c>
      <c r="C145" t="s">
        <v>2373</v>
      </c>
      <c r="D145" t="s">
        <v>1566</v>
      </c>
      <c r="E145" t="s">
        <v>541</v>
      </c>
      <c r="F145" t="s">
        <v>672</v>
      </c>
      <c r="G145" t="s">
        <v>632</v>
      </c>
      <c r="H145" t="s">
        <v>540</v>
      </c>
      <c r="I145">
        <v>41002</v>
      </c>
      <c r="J145" t="s">
        <v>338</v>
      </c>
      <c r="K145" t="s">
        <v>673</v>
      </c>
      <c r="L145" t="s">
        <v>1566</v>
      </c>
      <c r="M145" t="s">
        <v>2374</v>
      </c>
      <c r="N145" t="s">
        <v>2374</v>
      </c>
      <c r="O145" t="s">
        <v>1651</v>
      </c>
      <c r="P145">
        <v>24591100</v>
      </c>
      <c r="Q145">
        <v>27611371</v>
      </c>
      <c r="R145" t="s">
        <v>2375</v>
      </c>
      <c r="S145" s="338">
        <v>24591100</v>
      </c>
      <c r="T145" t="s">
        <v>2376</v>
      </c>
      <c r="U145">
        <v>27611126</v>
      </c>
    </row>
    <row r="146" spans="1:21">
      <c r="A146" t="s">
        <v>2377</v>
      </c>
      <c r="B146" t="s">
        <v>2378</v>
      </c>
      <c r="C146" t="s">
        <v>2379</v>
      </c>
      <c r="D146" t="s">
        <v>811</v>
      </c>
      <c r="E146" t="s">
        <v>524</v>
      </c>
      <c r="F146" t="s">
        <v>812</v>
      </c>
      <c r="G146" t="s">
        <v>521</v>
      </c>
      <c r="H146" t="s">
        <v>524</v>
      </c>
      <c r="I146">
        <v>50403</v>
      </c>
      <c r="J146" t="s">
        <v>365</v>
      </c>
      <c r="K146" t="s">
        <v>813</v>
      </c>
      <c r="L146" t="s">
        <v>2380</v>
      </c>
      <c r="M146" t="s">
        <v>2381</v>
      </c>
      <c r="N146" t="s">
        <v>2382</v>
      </c>
      <c r="O146" t="s">
        <v>1651</v>
      </c>
      <c r="P146">
        <v>26730550</v>
      </c>
      <c r="Q146" t="s">
        <v>555</v>
      </c>
      <c r="R146" t="s">
        <v>2383</v>
      </c>
      <c r="S146" s="338">
        <v>26730550</v>
      </c>
      <c r="T146" t="s">
        <v>2384</v>
      </c>
      <c r="U146">
        <v>26711140</v>
      </c>
    </row>
    <row r="147" spans="1:21">
      <c r="A147" t="s">
        <v>2385</v>
      </c>
      <c r="B147" t="s">
        <v>2386</v>
      </c>
      <c r="C147" t="s">
        <v>2387</v>
      </c>
      <c r="D147" t="s">
        <v>811</v>
      </c>
      <c r="E147" t="s">
        <v>521</v>
      </c>
      <c r="F147" t="s">
        <v>812</v>
      </c>
      <c r="G147" t="s">
        <v>541</v>
      </c>
      <c r="H147" t="s">
        <v>540</v>
      </c>
      <c r="I147">
        <v>50102</v>
      </c>
      <c r="J147" t="s">
        <v>343</v>
      </c>
      <c r="K147" t="s">
        <v>813</v>
      </c>
      <c r="L147" t="s">
        <v>811</v>
      </c>
      <c r="M147" t="s">
        <v>2388</v>
      </c>
      <c r="N147" t="s">
        <v>2388</v>
      </c>
      <c r="O147" t="s">
        <v>1651</v>
      </c>
      <c r="P147">
        <v>26911039</v>
      </c>
      <c r="Q147" t="s">
        <v>555</v>
      </c>
      <c r="R147" t="s">
        <v>2389</v>
      </c>
      <c r="S147" s="338">
        <v>85417668</v>
      </c>
      <c r="T147" t="s">
        <v>2390</v>
      </c>
      <c r="U147">
        <v>25591100</v>
      </c>
    </row>
    <row r="148" spans="1:21">
      <c r="A148" t="s">
        <v>2391</v>
      </c>
      <c r="B148" t="s">
        <v>2392</v>
      </c>
      <c r="C148" t="s">
        <v>2393</v>
      </c>
      <c r="D148" t="s">
        <v>811</v>
      </c>
      <c r="E148" t="s">
        <v>562</v>
      </c>
      <c r="F148" t="s">
        <v>812</v>
      </c>
      <c r="G148" t="s">
        <v>632</v>
      </c>
      <c r="H148" t="s">
        <v>540</v>
      </c>
      <c r="I148">
        <v>51002</v>
      </c>
      <c r="J148" t="s">
        <v>395</v>
      </c>
      <c r="K148" t="s">
        <v>813</v>
      </c>
      <c r="L148" t="s">
        <v>2394</v>
      </c>
      <c r="M148" t="s">
        <v>2198</v>
      </c>
      <c r="N148" t="s">
        <v>2395</v>
      </c>
      <c r="O148" t="s">
        <v>1651</v>
      </c>
      <c r="P148">
        <v>26777067</v>
      </c>
      <c r="Q148" t="s">
        <v>555</v>
      </c>
      <c r="R148" t="s">
        <v>2396</v>
      </c>
      <c r="S148" s="338">
        <v>26777067</v>
      </c>
      <c r="T148" t="s">
        <v>2397</v>
      </c>
      <c r="U148">
        <v>26777025</v>
      </c>
    </row>
    <row r="149" spans="1:21">
      <c r="A149" t="s">
        <v>2398</v>
      </c>
      <c r="B149" t="s">
        <v>2399</v>
      </c>
      <c r="C149" t="s">
        <v>2400</v>
      </c>
      <c r="D149" t="s">
        <v>811</v>
      </c>
      <c r="E149" t="s">
        <v>541</v>
      </c>
      <c r="F149" t="s">
        <v>812</v>
      </c>
      <c r="G149" t="s">
        <v>632</v>
      </c>
      <c r="H149" t="s">
        <v>541</v>
      </c>
      <c r="I149">
        <v>51001</v>
      </c>
      <c r="J149" t="s">
        <v>394</v>
      </c>
      <c r="K149" t="s">
        <v>813</v>
      </c>
      <c r="L149" t="s">
        <v>2394</v>
      </c>
      <c r="M149" t="s">
        <v>2394</v>
      </c>
      <c r="N149" t="s">
        <v>2394</v>
      </c>
      <c r="O149" t="s">
        <v>1651</v>
      </c>
      <c r="P149">
        <v>26799038</v>
      </c>
      <c r="Q149" t="s">
        <v>555</v>
      </c>
      <c r="R149" t="s">
        <v>2401</v>
      </c>
      <c r="S149" s="338">
        <v>26799038</v>
      </c>
      <c r="T149" t="s">
        <v>2402</v>
      </c>
      <c r="U149">
        <v>26799174</v>
      </c>
    </row>
    <row r="150" spans="1:21">
      <c r="A150" t="s">
        <v>2403</v>
      </c>
      <c r="B150" t="s">
        <v>2404</v>
      </c>
      <c r="C150" t="s">
        <v>2405</v>
      </c>
      <c r="D150" t="s">
        <v>811</v>
      </c>
      <c r="E150" t="s">
        <v>524</v>
      </c>
      <c r="F150" t="s">
        <v>812</v>
      </c>
      <c r="G150" t="s">
        <v>521</v>
      </c>
      <c r="H150" t="s">
        <v>541</v>
      </c>
      <c r="I150">
        <v>50401</v>
      </c>
      <c r="J150" t="s">
        <v>363</v>
      </c>
      <c r="K150" t="s">
        <v>813</v>
      </c>
      <c r="L150" t="s">
        <v>2380</v>
      </c>
      <c r="M150" t="s">
        <v>2380</v>
      </c>
      <c r="N150" t="s">
        <v>2380</v>
      </c>
      <c r="O150" t="s">
        <v>1651</v>
      </c>
      <c r="P150">
        <v>26711116</v>
      </c>
      <c r="Q150" t="s">
        <v>555</v>
      </c>
      <c r="R150" t="s">
        <v>2406</v>
      </c>
      <c r="S150" s="338">
        <v>71275651</v>
      </c>
      <c r="T150" t="s">
        <v>2384</v>
      </c>
      <c r="U150">
        <v>26711140</v>
      </c>
    </row>
    <row r="151" spans="1:21">
      <c r="A151" t="s">
        <v>2407</v>
      </c>
      <c r="B151" t="s">
        <v>2408</v>
      </c>
      <c r="C151" t="s">
        <v>2409</v>
      </c>
      <c r="D151" t="s">
        <v>811</v>
      </c>
      <c r="E151" t="s">
        <v>540</v>
      </c>
      <c r="F151" t="s">
        <v>812</v>
      </c>
      <c r="G151" t="s">
        <v>541</v>
      </c>
      <c r="H151" t="s">
        <v>541</v>
      </c>
      <c r="I151">
        <v>50101</v>
      </c>
      <c r="J151" t="s">
        <v>342</v>
      </c>
      <c r="K151" t="s">
        <v>813</v>
      </c>
      <c r="L151" t="s">
        <v>811</v>
      </c>
      <c r="M151" t="s">
        <v>811</v>
      </c>
      <c r="N151" t="s">
        <v>2410</v>
      </c>
      <c r="O151" t="s">
        <v>1651</v>
      </c>
      <c r="P151">
        <v>26660229</v>
      </c>
      <c r="Q151" t="s">
        <v>555</v>
      </c>
      <c r="R151" t="s">
        <v>2411</v>
      </c>
      <c r="S151" s="338">
        <v>26660229</v>
      </c>
      <c r="T151" t="s">
        <v>817</v>
      </c>
      <c r="U151">
        <v>85976933</v>
      </c>
    </row>
    <row r="152" spans="1:21">
      <c r="A152" t="s">
        <v>2412</v>
      </c>
      <c r="B152" t="s">
        <v>2413</v>
      </c>
      <c r="C152" t="s">
        <v>2414</v>
      </c>
      <c r="D152" t="s">
        <v>811</v>
      </c>
      <c r="E152" t="s">
        <v>521</v>
      </c>
      <c r="F152" t="s">
        <v>812</v>
      </c>
      <c r="G152" t="s">
        <v>541</v>
      </c>
      <c r="H152" t="s">
        <v>541</v>
      </c>
      <c r="I152">
        <v>50101</v>
      </c>
      <c r="J152" t="s">
        <v>342</v>
      </c>
      <c r="K152" t="s">
        <v>813</v>
      </c>
      <c r="L152" t="s">
        <v>811</v>
      </c>
      <c r="M152" t="s">
        <v>811</v>
      </c>
      <c r="N152" t="s">
        <v>2415</v>
      </c>
      <c r="O152" t="s">
        <v>1651</v>
      </c>
      <c r="P152">
        <v>26660765</v>
      </c>
      <c r="Q152" t="s">
        <v>555</v>
      </c>
      <c r="R152" t="s">
        <v>2416</v>
      </c>
      <c r="S152" s="338">
        <v>26660765</v>
      </c>
      <c r="T152" t="s">
        <v>855</v>
      </c>
      <c r="U152" t="s">
        <v>2417</v>
      </c>
    </row>
    <row r="153" spans="1:21">
      <c r="A153" t="s">
        <v>2418</v>
      </c>
      <c r="B153" t="s">
        <v>2419</v>
      </c>
      <c r="C153" t="s">
        <v>2420</v>
      </c>
      <c r="D153" t="s">
        <v>1155</v>
      </c>
      <c r="E153" t="s">
        <v>768</v>
      </c>
      <c r="F153" t="s">
        <v>812</v>
      </c>
      <c r="G153" t="s">
        <v>540</v>
      </c>
      <c r="H153" t="s">
        <v>768</v>
      </c>
      <c r="I153">
        <v>50206</v>
      </c>
      <c r="J153" t="s">
        <v>352</v>
      </c>
      <c r="K153" t="s">
        <v>813</v>
      </c>
      <c r="L153" t="s">
        <v>1155</v>
      </c>
      <c r="M153" t="s">
        <v>1570</v>
      </c>
      <c r="N153" t="s">
        <v>2273</v>
      </c>
      <c r="O153" t="s">
        <v>1651</v>
      </c>
      <c r="P153">
        <v>26820268</v>
      </c>
      <c r="Q153">
        <v>26820522</v>
      </c>
      <c r="R153" t="s">
        <v>2421</v>
      </c>
      <c r="S153" s="338">
        <v>83397394</v>
      </c>
      <c r="T153" t="s">
        <v>1572</v>
      </c>
      <c r="U153">
        <v>26855230</v>
      </c>
    </row>
    <row r="154" spans="1:21">
      <c r="A154" t="s">
        <v>2422</v>
      </c>
      <c r="B154" t="s">
        <v>2423</v>
      </c>
      <c r="C154" t="s">
        <v>2424</v>
      </c>
      <c r="D154" t="s">
        <v>1155</v>
      </c>
      <c r="E154" t="s">
        <v>541</v>
      </c>
      <c r="F154" t="s">
        <v>812</v>
      </c>
      <c r="G154" t="s">
        <v>540</v>
      </c>
      <c r="H154" t="s">
        <v>541</v>
      </c>
      <c r="I154">
        <v>50201</v>
      </c>
      <c r="J154" t="s">
        <v>347</v>
      </c>
      <c r="K154" t="s">
        <v>813</v>
      </c>
      <c r="L154" t="s">
        <v>1155</v>
      </c>
      <c r="M154" t="s">
        <v>1155</v>
      </c>
      <c r="N154" t="s">
        <v>1155</v>
      </c>
      <c r="O154" t="s">
        <v>1651</v>
      </c>
      <c r="P154">
        <v>26855115</v>
      </c>
      <c r="Q154">
        <v>26855808</v>
      </c>
      <c r="R154" t="s">
        <v>2425</v>
      </c>
      <c r="S154" s="338">
        <v>26855115</v>
      </c>
      <c r="T154" t="s">
        <v>1159</v>
      </c>
      <c r="U154">
        <v>88160059</v>
      </c>
    </row>
    <row r="155" spans="1:21">
      <c r="A155" t="s">
        <v>2426</v>
      </c>
      <c r="B155" t="s">
        <v>2427</v>
      </c>
      <c r="C155" t="s">
        <v>2428</v>
      </c>
      <c r="D155" t="s">
        <v>1155</v>
      </c>
      <c r="E155" t="s">
        <v>573</v>
      </c>
      <c r="F155" t="s">
        <v>812</v>
      </c>
      <c r="G155" t="s">
        <v>523</v>
      </c>
      <c r="H155" t="s">
        <v>768</v>
      </c>
      <c r="I155">
        <v>50906</v>
      </c>
      <c r="J155" t="s">
        <v>393</v>
      </c>
      <c r="K155" t="s">
        <v>813</v>
      </c>
      <c r="L155" t="s">
        <v>2429</v>
      </c>
      <c r="M155" t="s">
        <v>2430</v>
      </c>
      <c r="N155" t="s">
        <v>941</v>
      </c>
      <c r="O155" t="s">
        <v>1651</v>
      </c>
      <c r="P155">
        <v>22007866</v>
      </c>
      <c r="Q155">
        <v>86096584</v>
      </c>
      <c r="R155" t="s">
        <v>2431</v>
      </c>
      <c r="S155" s="338">
        <v>83571226</v>
      </c>
      <c r="T155" t="s">
        <v>2432</v>
      </c>
      <c r="U155">
        <v>83588453</v>
      </c>
    </row>
    <row r="156" spans="1:21">
      <c r="A156" t="s">
        <v>2433</v>
      </c>
      <c r="B156" t="s">
        <v>2434</v>
      </c>
      <c r="C156" t="s">
        <v>2435</v>
      </c>
      <c r="D156" t="s">
        <v>860</v>
      </c>
      <c r="E156" t="s">
        <v>541</v>
      </c>
      <c r="F156" t="s">
        <v>812</v>
      </c>
      <c r="G156" t="s">
        <v>524</v>
      </c>
      <c r="H156" t="s">
        <v>541</v>
      </c>
      <c r="I156">
        <v>50301</v>
      </c>
      <c r="J156" t="s">
        <v>354</v>
      </c>
      <c r="K156" t="s">
        <v>813</v>
      </c>
      <c r="L156" t="s">
        <v>860</v>
      </c>
      <c r="M156" t="s">
        <v>860</v>
      </c>
      <c r="N156" t="s">
        <v>860</v>
      </c>
      <c r="O156" t="s">
        <v>1651</v>
      </c>
      <c r="P156">
        <v>26801035</v>
      </c>
      <c r="Q156">
        <v>26801035</v>
      </c>
      <c r="R156" t="s">
        <v>863</v>
      </c>
      <c r="S156" s="338">
        <v>71068358</v>
      </c>
      <c r="T156" t="s">
        <v>863</v>
      </c>
      <c r="U156">
        <v>71068358</v>
      </c>
    </row>
    <row r="157" spans="1:21">
      <c r="A157" t="s">
        <v>2436</v>
      </c>
      <c r="B157" t="s">
        <v>2437</v>
      </c>
      <c r="C157" t="s">
        <v>2438</v>
      </c>
      <c r="D157" t="s">
        <v>860</v>
      </c>
      <c r="E157" t="s">
        <v>541</v>
      </c>
      <c r="F157" t="s">
        <v>812</v>
      </c>
      <c r="G157" t="s">
        <v>524</v>
      </c>
      <c r="H157" t="s">
        <v>541</v>
      </c>
      <c r="I157">
        <v>50301</v>
      </c>
      <c r="J157" t="s">
        <v>354</v>
      </c>
      <c r="K157" t="s">
        <v>813</v>
      </c>
      <c r="L157" t="s">
        <v>860</v>
      </c>
      <c r="M157" t="s">
        <v>860</v>
      </c>
      <c r="N157" t="s">
        <v>860</v>
      </c>
      <c r="O157" t="s">
        <v>1651</v>
      </c>
      <c r="P157">
        <v>26800219</v>
      </c>
      <c r="Q157">
        <v>26800219</v>
      </c>
      <c r="R157" t="s">
        <v>2439</v>
      </c>
      <c r="S157" s="338">
        <v>26800219</v>
      </c>
      <c r="T157" t="s">
        <v>863</v>
      </c>
      <c r="U157">
        <v>71068358</v>
      </c>
    </row>
    <row r="158" spans="1:21">
      <c r="A158" t="s">
        <v>2440</v>
      </c>
      <c r="B158" t="s">
        <v>2441</v>
      </c>
      <c r="C158" t="s">
        <v>2442</v>
      </c>
      <c r="D158" t="s">
        <v>860</v>
      </c>
      <c r="E158" t="s">
        <v>562</v>
      </c>
      <c r="F158" t="s">
        <v>812</v>
      </c>
      <c r="G158" t="s">
        <v>562</v>
      </c>
      <c r="H158" t="s">
        <v>521</v>
      </c>
      <c r="I158">
        <v>50504</v>
      </c>
      <c r="J158" t="s">
        <v>370</v>
      </c>
      <c r="K158" t="s">
        <v>813</v>
      </c>
      <c r="L158" t="s">
        <v>1482</v>
      </c>
      <c r="M158" t="s">
        <v>875</v>
      </c>
      <c r="N158" t="s">
        <v>941</v>
      </c>
      <c r="O158" t="s">
        <v>1651</v>
      </c>
      <c r="P158">
        <v>26511300</v>
      </c>
      <c r="Q158">
        <v>26511300</v>
      </c>
      <c r="R158" t="s">
        <v>2443</v>
      </c>
      <c r="S158" s="338">
        <v>83172049</v>
      </c>
      <c r="T158" t="s">
        <v>2444</v>
      </c>
      <c r="U158">
        <v>26886206</v>
      </c>
    </row>
    <row r="159" spans="1:21">
      <c r="A159" t="s">
        <v>2445</v>
      </c>
      <c r="B159" t="s">
        <v>2446</v>
      </c>
      <c r="C159" t="s">
        <v>2447</v>
      </c>
      <c r="D159" t="s">
        <v>1215</v>
      </c>
      <c r="E159" t="s">
        <v>524</v>
      </c>
      <c r="F159" t="s">
        <v>812</v>
      </c>
      <c r="G159" t="s">
        <v>573</v>
      </c>
      <c r="H159" t="s">
        <v>541</v>
      </c>
      <c r="I159">
        <v>50801</v>
      </c>
      <c r="J159" t="s">
        <v>380</v>
      </c>
      <c r="K159" t="s">
        <v>813</v>
      </c>
      <c r="L159" t="s">
        <v>2448</v>
      </c>
      <c r="M159" t="s">
        <v>2448</v>
      </c>
      <c r="N159" t="s">
        <v>2448</v>
      </c>
      <c r="O159" t="s">
        <v>1651</v>
      </c>
      <c r="P159">
        <v>26956091</v>
      </c>
      <c r="Q159">
        <v>26956000</v>
      </c>
      <c r="R159" t="s">
        <v>2449</v>
      </c>
      <c r="S159" s="338">
        <v>26956091</v>
      </c>
      <c r="T159" t="s">
        <v>2450</v>
      </c>
      <c r="U159">
        <v>26955509</v>
      </c>
    </row>
    <row r="160" spans="1:21">
      <c r="A160" t="s">
        <v>2451</v>
      </c>
      <c r="B160" t="s">
        <v>2452</v>
      </c>
      <c r="C160" t="s">
        <v>2453</v>
      </c>
      <c r="D160" t="s">
        <v>1215</v>
      </c>
      <c r="E160" t="s">
        <v>541</v>
      </c>
      <c r="F160" t="s">
        <v>812</v>
      </c>
      <c r="G160" t="s">
        <v>768</v>
      </c>
      <c r="H160" t="s">
        <v>541</v>
      </c>
      <c r="I160">
        <v>50601</v>
      </c>
      <c r="J160" t="s">
        <v>371</v>
      </c>
      <c r="K160" t="s">
        <v>813</v>
      </c>
      <c r="L160" t="s">
        <v>1215</v>
      </c>
      <c r="M160" t="s">
        <v>1215</v>
      </c>
      <c r="N160" t="s">
        <v>1215</v>
      </c>
      <c r="O160" t="s">
        <v>1651</v>
      </c>
      <c r="P160">
        <v>26686002</v>
      </c>
      <c r="Q160">
        <v>26690113</v>
      </c>
      <c r="R160" t="s">
        <v>2454</v>
      </c>
      <c r="S160" s="338">
        <v>26686002</v>
      </c>
      <c r="T160" t="s">
        <v>1218</v>
      </c>
      <c r="U160">
        <v>26692611</v>
      </c>
    </row>
    <row r="161" spans="1:21">
      <c r="A161" t="s">
        <v>2455</v>
      </c>
      <c r="B161" t="s">
        <v>2456</v>
      </c>
      <c r="C161" t="s">
        <v>2457</v>
      </c>
      <c r="D161" t="s">
        <v>1215</v>
      </c>
      <c r="E161" t="s">
        <v>562</v>
      </c>
      <c r="F161" t="s">
        <v>812</v>
      </c>
      <c r="G161" t="s">
        <v>874</v>
      </c>
      <c r="H161" t="s">
        <v>540</v>
      </c>
      <c r="I161">
        <v>50702</v>
      </c>
      <c r="J161" t="s">
        <v>377</v>
      </c>
      <c r="K161" t="s">
        <v>813</v>
      </c>
      <c r="L161" t="s">
        <v>2458</v>
      </c>
      <c r="M161" t="s">
        <v>2459</v>
      </c>
      <c r="N161" t="s">
        <v>645</v>
      </c>
      <c r="O161" t="s">
        <v>1651</v>
      </c>
      <c r="P161">
        <v>26456211</v>
      </c>
      <c r="Q161">
        <v>26456211</v>
      </c>
      <c r="R161" t="s">
        <v>2460</v>
      </c>
      <c r="S161" s="338">
        <v>26456211</v>
      </c>
      <c r="T161" t="s">
        <v>2461</v>
      </c>
      <c r="U161">
        <v>21005138</v>
      </c>
    </row>
    <row r="162" spans="1:21">
      <c r="A162" t="s">
        <v>2462</v>
      </c>
      <c r="B162" t="s">
        <v>2463</v>
      </c>
      <c r="C162" t="s">
        <v>2464</v>
      </c>
      <c r="D162" t="s">
        <v>1215</v>
      </c>
      <c r="E162" t="s">
        <v>521</v>
      </c>
      <c r="F162" t="s">
        <v>812</v>
      </c>
      <c r="G162" t="s">
        <v>874</v>
      </c>
      <c r="H162" t="s">
        <v>521</v>
      </c>
      <c r="I162">
        <v>50704</v>
      </c>
      <c r="J162" t="s">
        <v>379</v>
      </c>
      <c r="K162" t="s">
        <v>813</v>
      </c>
      <c r="L162" t="s">
        <v>2458</v>
      </c>
      <c r="M162" t="s">
        <v>2465</v>
      </c>
      <c r="N162" t="s">
        <v>2465</v>
      </c>
      <c r="O162" t="s">
        <v>1651</v>
      </c>
      <c r="P162">
        <v>88293515</v>
      </c>
      <c r="Q162" t="s">
        <v>555</v>
      </c>
      <c r="R162" t="s">
        <v>2466</v>
      </c>
      <c r="S162" s="338">
        <v>88293515</v>
      </c>
      <c r="T162" t="s">
        <v>2467</v>
      </c>
      <c r="U162">
        <v>26687010</v>
      </c>
    </row>
    <row r="163" spans="1:21">
      <c r="A163" t="s">
        <v>2468</v>
      </c>
      <c r="B163" t="s">
        <v>2469</v>
      </c>
      <c r="C163" t="s">
        <v>2470</v>
      </c>
      <c r="D163" t="s">
        <v>1215</v>
      </c>
      <c r="E163" t="s">
        <v>524</v>
      </c>
      <c r="F163" t="s">
        <v>812</v>
      </c>
      <c r="G163" t="s">
        <v>573</v>
      </c>
      <c r="H163" t="s">
        <v>874</v>
      </c>
      <c r="I163">
        <v>50807</v>
      </c>
      <c r="J163" t="s">
        <v>386</v>
      </c>
      <c r="K163" t="s">
        <v>813</v>
      </c>
      <c r="L163" t="s">
        <v>2448</v>
      </c>
      <c r="M163" t="s">
        <v>2471</v>
      </c>
      <c r="N163" t="s">
        <v>2472</v>
      </c>
      <c r="O163" t="s">
        <v>1651</v>
      </c>
      <c r="P163">
        <v>26944360</v>
      </c>
      <c r="Q163" t="s">
        <v>555</v>
      </c>
      <c r="R163" t="s">
        <v>2473</v>
      </c>
      <c r="S163" s="338" t="s">
        <v>555</v>
      </c>
      <c r="T163" t="s">
        <v>2474</v>
      </c>
      <c r="U163">
        <v>88619951</v>
      </c>
    </row>
    <row r="164" spans="1:21">
      <c r="A164" t="s">
        <v>2475</v>
      </c>
      <c r="B164" t="s">
        <v>2476</v>
      </c>
      <c r="C164" t="s">
        <v>2477</v>
      </c>
      <c r="D164" t="s">
        <v>791</v>
      </c>
      <c r="E164" t="s">
        <v>874</v>
      </c>
      <c r="F164" t="s">
        <v>790</v>
      </c>
      <c r="G164" t="s">
        <v>540</v>
      </c>
      <c r="H164" t="s">
        <v>524</v>
      </c>
      <c r="I164">
        <v>60203</v>
      </c>
      <c r="J164" t="s">
        <v>420</v>
      </c>
      <c r="K164" t="s">
        <v>791</v>
      </c>
      <c r="L164" t="s">
        <v>1144</v>
      </c>
      <c r="M164" t="s">
        <v>1145</v>
      </c>
      <c r="N164" t="s">
        <v>2478</v>
      </c>
      <c r="O164" t="s">
        <v>1651</v>
      </c>
      <c r="P164">
        <v>26364385</v>
      </c>
      <c r="Q164">
        <v>26367484</v>
      </c>
      <c r="R164" t="s">
        <v>2479</v>
      </c>
      <c r="S164" s="338" t="s">
        <v>555</v>
      </c>
      <c r="T164" t="s">
        <v>1148</v>
      </c>
      <c r="U164">
        <v>26350583</v>
      </c>
    </row>
    <row r="165" spans="1:21">
      <c r="A165" t="s">
        <v>2480</v>
      </c>
      <c r="B165" t="s">
        <v>2481</v>
      </c>
      <c r="C165" t="s">
        <v>2482</v>
      </c>
      <c r="D165" t="s">
        <v>791</v>
      </c>
      <c r="E165" t="s">
        <v>562</v>
      </c>
      <c r="F165" t="s">
        <v>790</v>
      </c>
      <c r="G165" t="s">
        <v>541</v>
      </c>
      <c r="H165" t="s">
        <v>541</v>
      </c>
      <c r="I165">
        <v>60101</v>
      </c>
      <c r="J165" t="s">
        <v>403</v>
      </c>
      <c r="K165" t="s">
        <v>791</v>
      </c>
      <c r="L165" t="s">
        <v>791</v>
      </c>
      <c r="M165" t="s">
        <v>791</v>
      </c>
      <c r="N165" t="s">
        <v>791</v>
      </c>
      <c r="O165" t="s">
        <v>1651</v>
      </c>
      <c r="P165">
        <v>21057071</v>
      </c>
      <c r="Q165">
        <v>21057071</v>
      </c>
      <c r="R165" t="s">
        <v>2483</v>
      </c>
      <c r="S165" s="338">
        <v>21052021</v>
      </c>
      <c r="T165" t="s">
        <v>825</v>
      </c>
      <c r="U165">
        <v>26611133</v>
      </c>
    </row>
    <row r="166" spans="1:21">
      <c r="A166" t="s">
        <v>2484</v>
      </c>
      <c r="B166" t="s">
        <v>2485</v>
      </c>
      <c r="C166" t="s">
        <v>2486</v>
      </c>
      <c r="D166" t="s">
        <v>791</v>
      </c>
      <c r="E166" t="s">
        <v>573</v>
      </c>
      <c r="F166" t="s">
        <v>790</v>
      </c>
      <c r="G166" t="s">
        <v>540</v>
      </c>
      <c r="H166" t="s">
        <v>541</v>
      </c>
      <c r="I166">
        <v>60201</v>
      </c>
      <c r="J166" t="s">
        <v>418</v>
      </c>
      <c r="K166" t="s">
        <v>791</v>
      </c>
      <c r="L166" t="s">
        <v>1144</v>
      </c>
      <c r="M166" t="s">
        <v>2487</v>
      </c>
      <c r="N166" t="s">
        <v>1144</v>
      </c>
      <c r="O166" t="s">
        <v>1651</v>
      </c>
      <c r="P166">
        <v>26355016</v>
      </c>
      <c r="Q166">
        <v>26355016</v>
      </c>
      <c r="R166" t="s">
        <v>2488</v>
      </c>
      <c r="S166" s="338">
        <v>26350307</v>
      </c>
      <c r="T166" t="s">
        <v>2489</v>
      </c>
      <c r="U166">
        <v>26355272</v>
      </c>
    </row>
    <row r="167" spans="1:21">
      <c r="A167" t="s">
        <v>2490</v>
      </c>
      <c r="B167" t="s">
        <v>2491</v>
      </c>
      <c r="C167" t="s">
        <v>2492</v>
      </c>
      <c r="D167" t="s">
        <v>791</v>
      </c>
      <c r="E167" t="s">
        <v>521</v>
      </c>
      <c r="F167" t="s">
        <v>790</v>
      </c>
      <c r="G167" t="s">
        <v>521</v>
      </c>
      <c r="H167" t="s">
        <v>541</v>
      </c>
      <c r="I167">
        <v>60401</v>
      </c>
      <c r="J167" t="s">
        <v>433</v>
      </c>
      <c r="K167" t="s">
        <v>791</v>
      </c>
      <c r="L167" t="s">
        <v>2493</v>
      </c>
      <c r="M167" t="s">
        <v>2494</v>
      </c>
      <c r="N167" t="s">
        <v>2494</v>
      </c>
      <c r="O167" t="s">
        <v>1651</v>
      </c>
      <c r="P167">
        <v>26397360</v>
      </c>
      <c r="Q167">
        <v>26399069</v>
      </c>
      <c r="R167" t="s">
        <v>2495</v>
      </c>
      <c r="S167" s="338">
        <v>26399069</v>
      </c>
      <c r="T167" t="s">
        <v>2496</v>
      </c>
      <c r="U167">
        <v>26399237</v>
      </c>
    </row>
    <row r="168" spans="1:21">
      <c r="A168" t="s">
        <v>2497</v>
      </c>
      <c r="B168" t="s">
        <v>2498</v>
      </c>
      <c r="C168" t="s">
        <v>2499</v>
      </c>
      <c r="D168" t="s">
        <v>791</v>
      </c>
      <c r="E168" t="s">
        <v>562</v>
      </c>
      <c r="F168" t="s">
        <v>790</v>
      </c>
      <c r="G168" t="s">
        <v>541</v>
      </c>
      <c r="H168" t="s">
        <v>1364</v>
      </c>
      <c r="I168">
        <v>60112</v>
      </c>
      <c r="J168" t="s">
        <v>413</v>
      </c>
      <c r="K168" t="s">
        <v>791</v>
      </c>
      <c r="L168" t="s">
        <v>791</v>
      </c>
      <c r="M168" t="s">
        <v>2500</v>
      </c>
      <c r="N168" t="s">
        <v>1469</v>
      </c>
      <c r="O168" t="s">
        <v>1651</v>
      </c>
      <c r="P168" t="s">
        <v>2501</v>
      </c>
      <c r="Q168" t="s">
        <v>555</v>
      </c>
      <c r="R168" t="s">
        <v>2502</v>
      </c>
      <c r="S168" s="338">
        <v>60585556</v>
      </c>
      <c r="T168" t="s">
        <v>825</v>
      </c>
      <c r="U168">
        <v>26611133</v>
      </c>
    </row>
    <row r="169" spans="1:21">
      <c r="A169" t="s">
        <v>2503</v>
      </c>
      <c r="B169" t="s">
        <v>2504</v>
      </c>
      <c r="C169" t="s">
        <v>2505</v>
      </c>
      <c r="D169" t="s">
        <v>791</v>
      </c>
      <c r="E169" t="s">
        <v>541</v>
      </c>
      <c r="F169" t="s">
        <v>790</v>
      </c>
      <c r="G169" t="s">
        <v>541</v>
      </c>
      <c r="H169" t="s">
        <v>573</v>
      </c>
      <c r="I169">
        <v>60108</v>
      </c>
      <c r="J169" t="s">
        <v>410</v>
      </c>
      <c r="K169" t="s">
        <v>791</v>
      </c>
      <c r="L169" t="s">
        <v>791</v>
      </c>
      <c r="M169" t="s">
        <v>1525</v>
      </c>
      <c r="N169" t="s">
        <v>2506</v>
      </c>
      <c r="O169" t="s">
        <v>1651</v>
      </c>
      <c r="P169">
        <v>26600640</v>
      </c>
      <c r="Q169">
        <v>26600640</v>
      </c>
      <c r="R169" t="s">
        <v>2507</v>
      </c>
      <c r="S169" s="338">
        <v>26600640</v>
      </c>
      <c r="T169" t="s">
        <v>1383</v>
      </c>
      <c r="U169">
        <v>26639730</v>
      </c>
    </row>
    <row r="170" spans="1:21">
      <c r="A170" t="s">
        <v>2508</v>
      </c>
      <c r="B170" t="s">
        <v>2509</v>
      </c>
      <c r="C170" t="s">
        <v>2510</v>
      </c>
      <c r="D170" t="s">
        <v>791</v>
      </c>
      <c r="E170" t="s">
        <v>524</v>
      </c>
      <c r="F170" t="s">
        <v>790</v>
      </c>
      <c r="G170" t="s">
        <v>541</v>
      </c>
      <c r="H170" t="s">
        <v>524</v>
      </c>
      <c r="I170">
        <v>60103</v>
      </c>
      <c r="J170" t="s">
        <v>405</v>
      </c>
      <c r="K170" t="s">
        <v>791</v>
      </c>
      <c r="L170" t="s">
        <v>791</v>
      </c>
      <c r="M170" t="s">
        <v>2511</v>
      </c>
      <c r="N170" t="s">
        <v>2512</v>
      </c>
      <c r="O170" t="s">
        <v>1651</v>
      </c>
      <c r="P170">
        <v>26388136</v>
      </c>
      <c r="Q170">
        <v>26388136</v>
      </c>
      <c r="R170" t="s">
        <v>2513</v>
      </c>
      <c r="S170" s="338">
        <v>26388136</v>
      </c>
      <c r="T170" t="s">
        <v>2514</v>
      </c>
      <c r="U170" t="s">
        <v>2515</v>
      </c>
    </row>
    <row r="171" spans="1:21">
      <c r="A171" t="s">
        <v>2516</v>
      </c>
      <c r="B171" t="s">
        <v>2517</v>
      </c>
      <c r="C171" t="s">
        <v>2518</v>
      </c>
      <c r="D171" t="s">
        <v>791</v>
      </c>
      <c r="E171" t="s">
        <v>524</v>
      </c>
      <c r="F171" t="s">
        <v>790</v>
      </c>
      <c r="G171" t="s">
        <v>541</v>
      </c>
      <c r="H171" t="s">
        <v>1243</v>
      </c>
      <c r="I171">
        <v>60113</v>
      </c>
      <c r="J171" t="s">
        <v>414</v>
      </c>
      <c r="K171" t="s">
        <v>791</v>
      </c>
      <c r="L171" t="s">
        <v>791</v>
      </c>
      <c r="M171" t="s">
        <v>2519</v>
      </c>
      <c r="N171" t="s">
        <v>2520</v>
      </c>
      <c r="O171" t="s">
        <v>1651</v>
      </c>
      <c r="P171">
        <v>26613347</v>
      </c>
      <c r="Q171">
        <v>26613347</v>
      </c>
      <c r="R171" t="s">
        <v>2521</v>
      </c>
      <c r="S171" s="338">
        <v>26613347</v>
      </c>
      <c r="T171" t="s">
        <v>2514</v>
      </c>
      <c r="U171" t="s">
        <v>2515</v>
      </c>
    </row>
    <row r="172" spans="1:21">
      <c r="A172" t="s">
        <v>2522</v>
      </c>
      <c r="B172" t="s">
        <v>2523</v>
      </c>
      <c r="C172" t="s">
        <v>2524</v>
      </c>
      <c r="D172" t="s">
        <v>1235</v>
      </c>
      <c r="E172" t="s">
        <v>540</v>
      </c>
      <c r="F172" t="s">
        <v>790</v>
      </c>
      <c r="G172" t="s">
        <v>874</v>
      </c>
      <c r="H172" t="s">
        <v>521</v>
      </c>
      <c r="I172">
        <v>60704</v>
      </c>
      <c r="J172" t="s">
        <v>447</v>
      </c>
      <c r="K172" t="s">
        <v>791</v>
      </c>
      <c r="L172" t="s">
        <v>2525</v>
      </c>
      <c r="M172" t="s">
        <v>2117</v>
      </c>
      <c r="N172" t="s">
        <v>2526</v>
      </c>
      <c r="O172" t="s">
        <v>1651</v>
      </c>
      <c r="P172">
        <v>27768701</v>
      </c>
      <c r="Q172">
        <v>27768701</v>
      </c>
      <c r="R172" t="s">
        <v>2527</v>
      </c>
      <c r="S172" s="338" t="s">
        <v>555</v>
      </c>
      <c r="T172" t="s">
        <v>2528</v>
      </c>
      <c r="U172">
        <v>27766129</v>
      </c>
    </row>
    <row r="173" spans="1:21">
      <c r="A173" t="s">
        <v>2529</v>
      </c>
      <c r="B173" t="s">
        <v>2530</v>
      </c>
      <c r="C173" t="s">
        <v>2531</v>
      </c>
      <c r="D173" t="s">
        <v>789</v>
      </c>
      <c r="E173" t="s">
        <v>768</v>
      </c>
      <c r="F173" t="s">
        <v>790</v>
      </c>
      <c r="G173" t="s">
        <v>562</v>
      </c>
      <c r="H173" t="s">
        <v>541</v>
      </c>
      <c r="I173">
        <v>60501</v>
      </c>
      <c r="J173" t="s">
        <v>436</v>
      </c>
      <c r="K173" t="s">
        <v>791</v>
      </c>
      <c r="L173" t="s">
        <v>1615</v>
      </c>
      <c r="M173" t="s">
        <v>2532</v>
      </c>
      <c r="N173" t="s">
        <v>2533</v>
      </c>
      <c r="O173" t="s">
        <v>1651</v>
      </c>
      <c r="P173">
        <v>27864373</v>
      </c>
      <c r="Q173" t="s">
        <v>555</v>
      </c>
      <c r="R173" t="s">
        <v>2534</v>
      </c>
      <c r="S173" s="338">
        <v>27864373</v>
      </c>
      <c r="T173" t="s">
        <v>1619</v>
      </c>
      <c r="U173">
        <v>27869013</v>
      </c>
    </row>
    <row r="174" spans="1:21">
      <c r="A174" t="s">
        <v>2535</v>
      </c>
      <c r="B174" t="s">
        <v>2536</v>
      </c>
      <c r="C174" t="s">
        <v>2537</v>
      </c>
      <c r="D174" t="s">
        <v>1235</v>
      </c>
      <c r="E174" t="s">
        <v>523</v>
      </c>
      <c r="F174" t="s">
        <v>790</v>
      </c>
      <c r="G174" t="s">
        <v>632</v>
      </c>
      <c r="H174" t="s">
        <v>541</v>
      </c>
      <c r="I174">
        <v>61001</v>
      </c>
      <c r="J174" t="s">
        <v>455</v>
      </c>
      <c r="K174" t="s">
        <v>791</v>
      </c>
      <c r="L174" t="s">
        <v>1236</v>
      </c>
      <c r="M174" t="s">
        <v>2538</v>
      </c>
      <c r="N174" t="s">
        <v>2539</v>
      </c>
      <c r="O174" t="s">
        <v>1651</v>
      </c>
      <c r="P174">
        <v>27833134</v>
      </c>
      <c r="Q174">
        <v>27833134</v>
      </c>
      <c r="R174" t="s">
        <v>2540</v>
      </c>
      <c r="S174" s="338">
        <v>83456055</v>
      </c>
      <c r="T174" t="s">
        <v>2541</v>
      </c>
      <c r="U174">
        <v>21010746</v>
      </c>
    </row>
    <row r="175" spans="1:21">
      <c r="A175" t="s">
        <v>2542</v>
      </c>
      <c r="B175" t="s">
        <v>2543</v>
      </c>
      <c r="C175" t="s">
        <v>2544</v>
      </c>
      <c r="D175" t="s">
        <v>1235</v>
      </c>
      <c r="E175" t="s">
        <v>1364</v>
      </c>
      <c r="F175" t="s">
        <v>790</v>
      </c>
      <c r="G175" t="s">
        <v>573</v>
      </c>
      <c r="H175" t="s">
        <v>768</v>
      </c>
      <c r="I175">
        <v>60806</v>
      </c>
      <c r="J175" t="s">
        <v>453</v>
      </c>
      <c r="K175" t="s">
        <v>791</v>
      </c>
      <c r="L175" t="s">
        <v>1464</v>
      </c>
      <c r="M175" t="s">
        <v>2545</v>
      </c>
      <c r="N175" t="s">
        <v>2546</v>
      </c>
      <c r="O175" t="s">
        <v>1651</v>
      </c>
      <c r="P175">
        <v>22001152</v>
      </c>
      <c r="Q175" t="s">
        <v>2547</v>
      </c>
      <c r="R175" t="s">
        <v>2548</v>
      </c>
      <c r="S175" s="338">
        <v>88466976</v>
      </c>
      <c r="T175" t="s">
        <v>2549</v>
      </c>
      <c r="U175">
        <v>27848079</v>
      </c>
    </row>
    <row r="176" spans="1:21">
      <c r="A176" t="s">
        <v>2550</v>
      </c>
      <c r="B176" t="s">
        <v>2551</v>
      </c>
      <c r="C176" t="s">
        <v>2552</v>
      </c>
      <c r="D176" t="s">
        <v>1235</v>
      </c>
      <c r="E176" t="s">
        <v>874</v>
      </c>
      <c r="F176" t="s">
        <v>790</v>
      </c>
      <c r="G176" t="s">
        <v>573</v>
      </c>
      <c r="H176" t="s">
        <v>524</v>
      </c>
      <c r="I176">
        <v>60803</v>
      </c>
      <c r="J176" t="s">
        <v>450</v>
      </c>
      <c r="K176" t="s">
        <v>791</v>
      </c>
      <c r="L176" t="s">
        <v>1464</v>
      </c>
      <c r="M176" t="s">
        <v>2553</v>
      </c>
      <c r="N176" t="s">
        <v>2554</v>
      </c>
      <c r="O176" t="s">
        <v>1651</v>
      </c>
      <c r="P176">
        <v>27340145</v>
      </c>
      <c r="Q176">
        <v>27340145</v>
      </c>
      <c r="R176" t="s">
        <v>2555</v>
      </c>
      <c r="S176" s="338">
        <v>88195481</v>
      </c>
      <c r="T176" t="s">
        <v>2556</v>
      </c>
      <c r="U176">
        <v>27340120</v>
      </c>
    </row>
    <row r="177" spans="1:21">
      <c r="A177" t="s">
        <v>2557</v>
      </c>
      <c r="B177" t="s">
        <v>2558</v>
      </c>
      <c r="C177" t="s">
        <v>2559</v>
      </c>
      <c r="D177" t="s">
        <v>866</v>
      </c>
      <c r="E177" t="s">
        <v>540</v>
      </c>
      <c r="F177" t="s">
        <v>867</v>
      </c>
      <c r="G177" t="s">
        <v>541</v>
      </c>
      <c r="H177" t="s">
        <v>521</v>
      </c>
      <c r="I177">
        <v>70104</v>
      </c>
      <c r="J177" t="s">
        <v>467</v>
      </c>
      <c r="K177" t="s">
        <v>866</v>
      </c>
      <c r="L177" t="s">
        <v>866</v>
      </c>
      <c r="M177" t="s">
        <v>2560</v>
      </c>
      <c r="N177" t="s">
        <v>2561</v>
      </c>
      <c r="O177" t="s">
        <v>1651</v>
      </c>
      <c r="P177">
        <v>27561451</v>
      </c>
      <c r="Q177">
        <v>27561451</v>
      </c>
      <c r="R177" t="s">
        <v>2562</v>
      </c>
      <c r="S177" s="338">
        <v>27561451</v>
      </c>
      <c r="T177" t="s">
        <v>2563</v>
      </c>
      <c r="U177">
        <v>27582530</v>
      </c>
    </row>
    <row r="178" spans="1:21">
      <c r="A178" t="s">
        <v>2564</v>
      </c>
      <c r="B178" t="s">
        <v>2565</v>
      </c>
      <c r="C178" t="s">
        <v>2566</v>
      </c>
      <c r="D178" t="s">
        <v>866</v>
      </c>
      <c r="E178" t="s">
        <v>573</v>
      </c>
      <c r="F178" t="s">
        <v>867</v>
      </c>
      <c r="G178" t="s">
        <v>521</v>
      </c>
      <c r="H178" t="s">
        <v>540</v>
      </c>
      <c r="I178">
        <v>70402</v>
      </c>
      <c r="J178" t="s">
        <v>483</v>
      </c>
      <c r="K178" t="s">
        <v>866</v>
      </c>
      <c r="L178" t="s">
        <v>1227</v>
      </c>
      <c r="M178" t="s">
        <v>2567</v>
      </c>
      <c r="N178" t="s">
        <v>2567</v>
      </c>
      <c r="O178" t="s">
        <v>1651</v>
      </c>
      <c r="P178">
        <v>22001856</v>
      </c>
      <c r="Q178">
        <v>22001856</v>
      </c>
      <c r="R178" t="s">
        <v>2568</v>
      </c>
      <c r="S178" s="338">
        <v>88917704</v>
      </c>
      <c r="T178" t="s">
        <v>1230</v>
      </c>
      <c r="U178">
        <v>27550289</v>
      </c>
    </row>
    <row r="179" spans="1:21">
      <c r="A179" t="s">
        <v>2569</v>
      </c>
      <c r="B179" t="s">
        <v>2570</v>
      </c>
      <c r="C179" t="s">
        <v>2571</v>
      </c>
      <c r="D179" t="s">
        <v>866</v>
      </c>
      <c r="E179" t="s">
        <v>768</v>
      </c>
      <c r="F179" t="s">
        <v>867</v>
      </c>
      <c r="G179" t="s">
        <v>524</v>
      </c>
      <c r="H179" t="s">
        <v>562</v>
      </c>
      <c r="I179">
        <v>70305</v>
      </c>
      <c r="J179" t="s">
        <v>479</v>
      </c>
      <c r="K179" t="s">
        <v>866</v>
      </c>
      <c r="L179" t="s">
        <v>1136</v>
      </c>
      <c r="M179" t="s">
        <v>2572</v>
      </c>
      <c r="N179" t="s">
        <v>2573</v>
      </c>
      <c r="O179" t="s">
        <v>1651</v>
      </c>
      <c r="P179">
        <v>27654381</v>
      </c>
      <c r="Q179">
        <v>27654190</v>
      </c>
      <c r="R179" t="s">
        <v>2574</v>
      </c>
      <c r="S179" s="338">
        <v>88337759</v>
      </c>
      <c r="T179" t="s">
        <v>2575</v>
      </c>
      <c r="U179">
        <v>61968120</v>
      </c>
    </row>
    <row r="180" spans="1:21">
      <c r="A180" t="s">
        <v>2576</v>
      </c>
      <c r="B180" t="s">
        <v>2577</v>
      </c>
      <c r="C180" t="s">
        <v>2578</v>
      </c>
      <c r="D180" t="s">
        <v>866</v>
      </c>
      <c r="E180" t="s">
        <v>523</v>
      </c>
      <c r="F180" t="s">
        <v>867</v>
      </c>
      <c r="G180" t="s">
        <v>562</v>
      </c>
      <c r="H180" t="s">
        <v>541</v>
      </c>
      <c r="I180">
        <v>70501</v>
      </c>
      <c r="J180" t="s">
        <v>486</v>
      </c>
      <c r="K180" t="s">
        <v>866</v>
      </c>
      <c r="L180" t="s">
        <v>2579</v>
      </c>
      <c r="M180" t="s">
        <v>2579</v>
      </c>
      <c r="N180" t="s">
        <v>2580</v>
      </c>
      <c r="O180" t="s">
        <v>1651</v>
      </c>
      <c r="P180">
        <v>27181178</v>
      </c>
      <c r="Q180">
        <v>27181178</v>
      </c>
      <c r="R180" t="s">
        <v>2581</v>
      </c>
      <c r="S180" s="338">
        <v>27181178</v>
      </c>
      <c r="T180" t="s">
        <v>2582</v>
      </c>
      <c r="U180">
        <v>27186207</v>
      </c>
    </row>
    <row r="181" spans="1:21">
      <c r="A181" t="s">
        <v>2583</v>
      </c>
      <c r="B181" t="s">
        <v>2584</v>
      </c>
      <c r="C181" t="s">
        <v>2585</v>
      </c>
      <c r="D181" t="s">
        <v>866</v>
      </c>
      <c r="E181" t="s">
        <v>562</v>
      </c>
      <c r="F181" t="s">
        <v>867</v>
      </c>
      <c r="G181" t="s">
        <v>524</v>
      </c>
      <c r="H181" t="s">
        <v>874</v>
      </c>
      <c r="I181">
        <v>70307</v>
      </c>
      <c r="J181" t="s">
        <v>481</v>
      </c>
      <c r="K181" t="s">
        <v>866</v>
      </c>
      <c r="L181" t="s">
        <v>1136</v>
      </c>
      <c r="M181" t="s">
        <v>2586</v>
      </c>
      <c r="N181" t="s">
        <v>2587</v>
      </c>
      <c r="O181" t="s">
        <v>1651</v>
      </c>
      <c r="P181">
        <v>22002903</v>
      </c>
      <c r="Q181">
        <v>27687141</v>
      </c>
      <c r="R181" t="s">
        <v>2588</v>
      </c>
      <c r="S181" s="338">
        <v>22002903</v>
      </c>
      <c r="T181" t="s">
        <v>1139</v>
      </c>
      <c r="U181">
        <v>27687141</v>
      </c>
    </row>
    <row r="182" spans="1:21">
      <c r="A182" t="s">
        <v>2589</v>
      </c>
      <c r="B182" t="s">
        <v>2590</v>
      </c>
      <c r="C182" t="s">
        <v>2591</v>
      </c>
      <c r="D182" t="s">
        <v>866</v>
      </c>
      <c r="E182" t="s">
        <v>541</v>
      </c>
      <c r="F182" t="s">
        <v>867</v>
      </c>
      <c r="G182" t="s">
        <v>541</v>
      </c>
      <c r="H182" t="s">
        <v>541</v>
      </c>
      <c r="I182">
        <v>70101</v>
      </c>
      <c r="J182" t="s">
        <v>464</v>
      </c>
      <c r="K182" t="s">
        <v>866</v>
      </c>
      <c r="L182" t="s">
        <v>866</v>
      </c>
      <c r="M182" t="s">
        <v>866</v>
      </c>
      <c r="N182" t="s">
        <v>2592</v>
      </c>
      <c r="O182" t="s">
        <v>1651</v>
      </c>
      <c r="P182">
        <v>27580027</v>
      </c>
      <c r="Q182">
        <v>21001058</v>
      </c>
      <c r="R182" t="s">
        <v>2593</v>
      </c>
      <c r="S182" s="338">
        <v>87829960</v>
      </c>
      <c r="T182" t="s">
        <v>871</v>
      </c>
      <c r="U182">
        <v>60484003</v>
      </c>
    </row>
    <row r="183" spans="1:21">
      <c r="A183" t="s">
        <v>2594</v>
      </c>
      <c r="B183" t="s">
        <v>2595</v>
      </c>
      <c r="C183" t="s">
        <v>2596</v>
      </c>
      <c r="D183" t="s">
        <v>866</v>
      </c>
      <c r="E183" t="s">
        <v>540</v>
      </c>
      <c r="F183" t="s">
        <v>867</v>
      </c>
      <c r="G183" t="s">
        <v>541</v>
      </c>
      <c r="H183" t="s">
        <v>541</v>
      </c>
      <c r="I183">
        <v>70101</v>
      </c>
      <c r="J183" t="s">
        <v>464</v>
      </c>
      <c r="K183" t="s">
        <v>866</v>
      </c>
      <c r="L183" t="s">
        <v>866</v>
      </c>
      <c r="M183" t="s">
        <v>866</v>
      </c>
      <c r="N183" t="s">
        <v>832</v>
      </c>
      <c r="O183" t="s">
        <v>1651</v>
      </c>
      <c r="P183">
        <v>27580980</v>
      </c>
      <c r="Q183">
        <v>27580980</v>
      </c>
      <c r="R183" t="s">
        <v>2597</v>
      </c>
      <c r="S183" s="338">
        <v>27580980</v>
      </c>
      <c r="T183" t="s">
        <v>2563</v>
      </c>
      <c r="U183">
        <v>27582530</v>
      </c>
    </row>
    <row r="184" spans="1:21">
      <c r="A184" t="s">
        <v>2598</v>
      </c>
      <c r="B184" t="s">
        <v>2599</v>
      </c>
      <c r="C184" t="s">
        <v>2600</v>
      </c>
      <c r="D184" t="s">
        <v>2601</v>
      </c>
      <c r="E184" t="s">
        <v>540</v>
      </c>
      <c r="F184" t="s">
        <v>867</v>
      </c>
      <c r="G184" t="s">
        <v>521</v>
      </c>
      <c r="H184" t="s">
        <v>521</v>
      </c>
      <c r="I184">
        <v>70404</v>
      </c>
      <c r="J184" t="s">
        <v>485</v>
      </c>
      <c r="K184" t="s">
        <v>866</v>
      </c>
      <c r="L184" t="s">
        <v>1227</v>
      </c>
      <c r="M184" t="s">
        <v>2602</v>
      </c>
      <c r="N184" t="s">
        <v>2603</v>
      </c>
      <c r="O184" t="s">
        <v>1651</v>
      </c>
      <c r="P184">
        <v>86949102</v>
      </c>
      <c r="Q184">
        <v>22002647</v>
      </c>
      <c r="R184" t="s">
        <v>2604</v>
      </c>
      <c r="S184" s="338">
        <v>22002647</v>
      </c>
      <c r="T184" t="s">
        <v>2605</v>
      </c>
      <c r="U184">
        <v>83768761</v>
      </c>
    </row>
    <row r="185" spans="1:21">
      <c r="A185" t="s">
        <v>2606</v>
      </c>
      <c r="B185" t="s">
        <v>2607</v>
      </c>
      <c r="C185" t="s">
        <v>2608</v>
      </c>
      <c r="D185" t="s">
        <v>866</v>
      </c>
      <c r="E185" t="s">
        <v>768</v>
      </c>
      <c r="F185" t="s">
        <v>867</v>
      </c>
      <c r="G185" t="s">
        <v>524</v>
      </c>
      <c r="H185" t="s">
        <v>768</v>
      </c>
      <c r="I185">
        <v>70306</v>
      </c>
      <c r="J185" t="s">
        <v>480</v>
      </c>
      <c r="K185" t="s">
        <v>866</v>
      </c>
      <c r="L185" t="s">
        <v>1136</v>
      </c>
      <c r="M185" t="s">
        <v>2609</v>
      </c>
      <c r="N185" t="s">
        <v>2610</v>
      </c>
      <c r="O185" t="s">
        <v>1651</v>
      </c>
      <c r="P185">
        <v>27651313</v>
      </c>
      <c r="Q185">
        <v>27651313</v>
      </c>
      <c r="R185" t="s">
        <v>2611</v>
      </c>
      <c r="S185" s="338">
        <v>27651313</v>
      </c>
      <c r="T185" t="s">
        <v>2575</v>
      </c>
      <c r="U185">
        <v>27654219</v>
      </c>
    </row>
    <row r="186" spans="1:21">
      <c r="A186" t="s">
        <v>2612</v>
      </c>
      <c r="B186" t="s">
        <v>2613</v>
      </c>
      <c r="C186" t="s">
        <v>2614</v>
      </c>
      <c r="D186" t="s">
        <v>939</v>
      </c>
      <c r="E186" t="s">
        <v>573</v>
      </c>
      <c r="F186" t="s">
        <v>867</v>
      </c>
      <c r="G186" t="s">
        <v>540</v>
      </c>
      <c r="H186" t="s">
        <v>524</v>
      </c>
      <c r="I186">
        <v>70203</v>
      </c>
      <c r="J186" t="s">
        <v>470</v>
      </c>
      <c r="K186" t="s">
        <v>866</v>
      </c>
      <c r="L186" t="s">
        <v>940</v>
      </c>
      <c r="M186" t="s">
        <v>2615</v>
      </c>
      <c r="N186" t="s">
        <v>1216</v>
      </c>
      <c r="O186" t="s">
        <v>1651</v>
      </c>
      <c r="P186">
        <v>88700545</v>
      </c>
      <c r="Q186" t="s">
        <v>555</v>
      </c>
      <c r="R186" t="s">
        <v>2616</v>
      </c>
      <c r="S186" s="338">
        <v>88700545</v>
      </c>
      <c r="T186" t="s">
        <v>2617</v>
      </c>
      <c r="U186">
        <v>83947325</v>
      </c>
    </row>
    <row r="187" spans="1:21">
      <c r="A187" t="s">
        <v>2618</v>
      </c>
      <c r="B187" t="s">
        <v>2619</v>
      </c>
      <c r="C187" t="s">
        <v>2620</v>
      </c>
      <c r="D187" t="s">
        <v>939</v>
      </c>
      <c r="E187" t="s">
        <v>521</v>
      </c>
      <c r="F187" t="s">
        <v>867</v>
      </c>
      <c r="G187" t="s">
        <v>768</v>
      </c>
      <c r="H187" t="s">
        <v>524</v>
      </c>
      <c r="I187">
        <v>70603</v>
      </c>
      <c r="J187" t="s">
        <v>491</v>
      </c>
      <c r="K187" t="s">
        <v>866</v>
      </c>
      <c r="L187" t="s">
        <v>1532</v>
      </c>
      <c r="M187" t="s">
        <v>2621</v>
      </c>
      <c r="N187" t="s">
        <v>2621</v>
      </c>
      <c r="O187" t="s">
        <v>1651</v>
      </c>
      <c r="P187">
        <v>27600861</v>
      </c>
      <c r="Q187" t="s">
        <v>555</v>
      </c>
      <c r="R187" t="s">
        <v>2622</v>
      </c>
      <c r="S187" s="338">
        <v>27600861</v>
      </c>
      <c r="T187" t="s">
        <v>1535</v>
      </c>
      <c r="U187">
        <v>27165048</v>
      </c>
    </row>
    <row r="188" spans="1:21">
      <c r="A188" t="s">
        <v>2623</v>
      </c>
      <c r="B188" t="s">
        <v>2624</v>
      </c>
      <c r="C188" t="s">
        <v>2625</v>
      </c>
      <c r="D188" t="s">
        <v>939</v>
      </c>
      <c r="E188" t="s">
        <v>562</v>
      </c>
      <c r="F188" t="s">
        <v>867</v>
      </c>
      <c r="G188" t="s">
        <v>540</v>
      </c>
      <c r="H188" t="s">
        <v>521</v>
      </c>
      <c r="I188">
        <v>70204</v>
      </c>
      <c r="J188" t="s">
        <v>471</v>
      </c>
      <c r="K188" t="s">
        <v>866</v>
      </c>
      <c r="L188" t="s">
        <v>940</v>
      </c>
      <c r="M188" t="s">
        <v>2626</v>
      </c>
      <c r="N188" t="s">
        <v>2248</v>
      </c>
      <c r="O188" t="s">
        <v>1651</v>
      </c>
      <c r="P188">
        <v>60306997</v>
      </c>
      <c r="Q188">
        <v>87135693</v>
      </c>
      <c r="R188" t="s">
        <v>2627</v>
      </c>
      <c r="S188" s="338">
        <v>87135693</v>
      </c>
      <c r="T188" t="s">
        <v>2628</v>
      </c>
      <c r="U188">
        <v>84699645</v>
      </c>
    </row>
    <row r="189" spans="1:21">
      <c r="A189" t="s">
        <v>2629</v>
      </c>
      <c r="B189" t="s">
        <v>2630</v>
      </c>
      <c r="C189" t="s">
        <v>2631</v>
      </c>
      <c r="D189" t="s">
        <v>939</v>
      </c>
      <c r="E189" t="s">
        <v>524</v>
      </c>
      <c r="F189" t="s">
        <v>867</v>
      </c>
      <c r="G189" t="s">
        <v>540</v>
      </c>
      <c r="H189" t="s">
        <v>562</v>
      </c>
      <c r="I189">
        <v>70205</v>
      </c>
      <c r="J189" t="s">
        <v>472</v>
      </c>
      <c r="K189" t="s">
        <v>866</v>
      </c>
      <c r="L189" t="s">
        <v>940</v>
      </c>
      <c r="M189" t="s">
        <v>2632</v>
      </c>
      <c r="N189" t="s">
        <v>2633</v>
      </c>
      <c r="O189" t="s">
        <v>1651</v>
      </c>
      <c r="P189">
        <v>27677180</v>
      </c>
      <c r="Q189">
        <v>27678362</v>
      </c>
      <c r="R189" t="s">
        <v>2634</v>
      </c>
      <c r="S189" s="338">
        <v>83144144</v>
      </c>
      <c r="T189" t="s">
        <v>2635</v>
      </c>
      <c r="U189">
        <v>89865713</v>
      </c>
    </row>
    <row r="190" spans="1:21">
      <c r="A190" t="s">
        <v>2636</v>
      </c>
      <c r="B190" t="s">
        <v>2637</v>
      </c>
      <c r="C190" t="s">
        <v>2638</v>
      </c>
      <c r="D190" t="s">
        <v>939</v>
      </c>
      <c r="E190" t="s">
        <v>541</v>
      </c>
      <c r="F190" t="s">
        <v>867</v>
      </c>
      <c r="G190" t="s">
        <v>540</v>
      </c>
      <c r="H190" t="s">
        <v>541</v>
      </c>
      <c r="I190">
        <v>70201</v>
      </c>
      <c r="J190" t="s">
        <v>468</v>
      </c>
      <c r="K190" t="s">
        <v>866</v>
      </c>
      <c r="L190" t="s">
        <v>940</v>
      </c>
      <c r="M190" t="s">
        <v>939</v>
      </c>
      <c r="N190" t="s">
        <v>939</v>
      </c>
      <c r="O190" t="s">
        <v>1651</v>
      </c>
      <c r="P190">
        <v>27102855</v>
      </c>
      <c r="Q190">
        <v>27102855</v>
      </c>
      <c r="R190" t="s">
        <v>2639</v>
      </c>
      <c r="S190" s="338">
        <v>85578822</v>
      </c>
      <c r="T190" t="s">
        <v>943</v>
      </c>
      <c r="U190">
        <v>27101497</v>
      </c>
    </row>
    <row r="191" spans="1:21">
      <c r="A191" t="s">
        <v>2640</v>
      </c>
      <c r="B191" t="s">
        <v>2641</v>
      </c>
      <c r="C191" t="s">
        <v>2642</v>
      </c>
      <c r="D191" t="s">
        <v>939</v>
      </c>
      <c r="E191" t="s">
        <v>874</v>
      </c>
      <c r="F191" t="s">
        <v>867</v>
      </c>
      <c r="G191" t="s">
        <v>768</v>
      </c>
      <c r="H191" t="s">
        <v>562</v>
      </c>
      <c r="I191">
        <v>70605</v>
      </c>
      <c r="J191" t="s">
        <v>493</v>
      </c>
      <c r="K191" t="s">
        <v>866</v>
      </c>
      <c r="L191" t="s">
        <v>1532</v>
      </c>
      <c r="M191" t="s">
        <v>2643</v>
      </c>
      <c r="N191" t="s">
        <v>2644</v>
      </c>
      <c r="O191" t="s">
        <v>1651</v>
      </c>
      <c r="P191">
        <v>60133257</v>
      </c>
      <c r="Q191">
        <v>22621568</v>
      </c>
      <c r="R191" t="s">
        <v>2645</v>
      </c>
      <c r="S191" s="338">
        <v>84188097</v>
      </c>
      <c r="T191" t="s">
        <v>2646</v>
      </c>
      <c r="U191">
        <v>88204722</v>
      </c>
    </row>
    <row r="192" spans="1:21">
      <c r="A192" t="s">
        <v>2647</v>
      </c>
      <c r="B192" t="s">
        <v>2648</v>
      </c>
      <c r="C192" t="s">
        <v>2649</v>
      </c>
      <c r="D192" t="s">
        <v>939</v>
      </c>
      <c r="E192" t="s">
        <v>541</v>
      </c>
      <c r="F192" t="s">
        <v>867</v>
      </c>
      <c r="G192" t="s">
        <v>540</v>
      </c>
      <c r="H192" t="s">
        <v>540</v>
      </c>
      <c r="I192">
        <v>70202</v>
      </c>
      <c r="J192" t="s">
        <v>469</v>
      </c>
      <c r="K192" t="s">
        <v>866</v>
      </c>
      <c r="L192" t="s">
        <v>940</v>
      </c>
      <c r="M192" t="s">
        <v>1684</v>
      </c>
      <c r="N192" t="s">
        <v>1684</v>
      </c>
      <c r="O192" t="s">
        <v>1651</v>
      </c>
      <c r="P192">
        <v>27638315</v>
      </c>
      <c r="Q192">
        <v>21010041</v>
      </c>
      <c r="R192" t="s">
        <v>2650</v>
      </c>
      <c r="S192" s="338">
        <v>27638315</v>
      </c>
      <c r="T192" t="s">
        <v>943</v>
      </c>
      <c r="U192">
        <v>27111497</v>
      </c>
    </row>
    <row r="193" spans="1:21">
      <c r="A193" t="s">
        <v>2651</v>
      </c>
      <c r="B193" t="s">
        <v>2652</v>
      </c>
      <c r="C193" t="s">
        <v>2653</v>
      </c>
      <c r="D193" t="s">
        <v>939</v>
      </c>
      <c r="E193" t="s">
        <v>540</v>
      </c>
      <c r="F193" t="s">
        <v>867</v>
      </c>
      <c r="G193" t="s">
        <v>540</v>
      </c>
      <c r="H193" t="s">
        <v>524</v>
      </c>
      <c r="I193">
        <v>70203</v>
      </c>
      <c r="J193" t="s">
        <v>470</v>
      </c>
      <c r="K193" t="s">
        <v>866</v>
      </c>
      <c r="L193" t="s">
        <v>940</v>
      </c>
      <c r="M193" t="s">
        <v>2615</v>
      </c>
      <c r="N193" t="s">
        <v>2654</v>
      </c>
      <c r="O193" t="s">
        <v>1651</v>
      </c>
      <c r="P193">
        <v>27634252</v>
      </c>
      <c r="Q193" t="s">
        <v>555</v>
      </c>
      <c r="R193" t="s">
        <v>2655</v>
      </c>
      <c r="S193" s="338">
        <v>27634252</v>
      </c>
      <c r="T193" t="s">
        <v>2656</v>
      </c>
      <c r="U193">
        <v>27632900</v>
      </c>
    </row>
    <row r="194" spans="1:21">
      <c r="A194" t="s">
        <v>2657</v>
      </c>
      <c r="B194" t="s">
        <v>2658</v>
      </c>
      <c r="C194" t="s">
        <v>2659</v>
      </c>
      <c r="D194" t="s">
        <v>2660</v>
      </c>
      <c r="E194" t="s">
        <v>874</v>
      </c>
      <c r="F194" t="s">
        <v>644</v>
      </c>
      <c r="G194" t="s">
        <v>1243</v>
      </c>
      <c r="H194" t="s">
        <v>768</v>
      </c>
      <c r="I194">
        <v>21306</v>
      </c>
      <c r="J194" t="s">
        <v>227</v>
      </c>
      <c r="K194" t="s">
        <v>643</v>
      </c>
      <c r="L194" t="s">
        <v>2661</v>
      </c>
      <c r="M194" t="s">
        <v>2662</v>
      </c>
      <c r="N194" t="s">
        <v>2663</v>
      </c>
      <c r="O194" t="s">
        <v>1651</v>
      </c>
      <c r="P194">
        <v>86652362</v>
      </c>
      <c r="Q194">
        <v>86652362</v>
      </c>
      <c r="R194" t="s">
        <v>2664</v>
      </c>
      <c r="S194" s="338">
        <v>88304316</v>
      </c>
      <c r="T194" t="s">
        <v>2665</v>
      </c>
      <c r="U194">
        <v>86332081</v>
      </c>
    </row>
    <row r="195" spans="1:21">
      <c r="A195" t="s">
        <v>2666</v>
      </c>
      <c r="B195" t="s">
        <v>2667</v>
      </c>
      <c r="C195" t="s">
        <v>2668</v>
      </c>
      <c r="D195" t="s">
        <v>2660</v>
      </c>
      <c r="E195" t="s">
        <v>540</v>
      </c>
      <c r="F195" t="s">
        <v>644</v>
      </c>
      <c r="G195" t="s">
        <v>1243</v>
      </c>
      <c r="H195" t="s">
        <v>540</v>
      </c>
      <c r="I195">
        <v>21302</v>
      </c>
      <c r="J195" t="s">
        <v>223</v>
      </c>
      <c r="K195" t="s">
        <v>643</v>
      </c>
      <c r="L195" t="s">
        <v>2661</v>
      </c>
      <c r="M195" t="s">
        <v>2669</v>
      </c>
      <c r="N195" t="s">
        <v>2669</v>
      </c>
      <c r="O195" t="s">
        <v>1651</v>
      </c>
      <c r="P195">
        <v>85186070</v>
      </c>
      <c r="Q195">
        <v>86469441</v>
      </c>
      <c r="R195" t="s">
        <v>2670</v>
      </c>
      <c r="S195" s="338">
        <v>85186070</v>
      </c>
      <c r="T195" t="s">
        <v>2671</v>
      </c>
      <c r="U195">
        <v>87657026</v>
      </c>
    </row>
    <row r="196" spans="1:21">
      <c r="A196" t="s">
        <v>2672</v>
      </c>
      <c r="B196" t="s">
        <v>2673</v>
      </c>
      <c r="C196" t="s">
        <v>2674</v>
      </c>
      <c r="D196" t="s">
        <v>2660</v>
      </c>
      <c r="E196" t="s">
        <v>768</v>
      </c>
      <c r="F196" t="s">
        <v>644</v>
      </c>
      <c r="G196" t="s">
        <v>716</v>
      </c>
      <c r="H196" t="s">
        <v>521</v>
      </c>
      <c r="I196">
        <v>21504</v>
      </c>
      <c r="J196" t="s">
        <v>237</v>
      </c>
      <c r="K196" t="s">
        <v>643</v>
      </c>
      <c r="L196" t="s">
        <v>2675</v>
      </c>
      <c r="M196" t="s">
        <v>2676</v>
      </c>
      <c r="N196" t="s">
        <v>2676</v>
      </c>
      <c r="O196" t="s">
        <v>1651</v>
      </c>
      <c r="P196">
        <v>24021111</v>
      </c>
      <c r="Q196">
        <v>24021111</v>
      </c>
      <c r="R196" t="s">
        <v>2677</v>
      </c>
      <c r="S196" s="338">
        <v>24021111</v>
      </c>
      <c r="T196" t="s">
        <v>2678</v>
      </c>
      <c r="U196">
        <v>24021628</v>
      </c>
    </row>
    <row r="197" spans="1:21">
      <c r="A197" t="s">
        <v>2679</v>
      </c>
      <c r="B197" t="s">
        <v>2680</v>
      </c>
      <c r="C197" t="s">
        <v>2681</v>
      </c>
      <c r="D197" t="s">
        <v>2660</v>
      </c>
      <c r="E197" t="s">
        <v>521</v>
      </c>
      <c r="F197" t="s">
        <v>644</v>
      </c>
      <c r="G197" t="s">
        <v>1243</v>
      </c>
      <c r="H197" t="s">
        <v>521</v>
      </c>
      <c r="I197">
        <v>21304</v>
      </c>
      <c r="J197" t="s">
        <v>225</v>
      </c>
      <c r="K197" t="s">
        <v>643</v>
      </c>
      <c r="L197" t="s">
        <v>2661</v>
      </c>
      <c r="M197" t="s">
        <v>2682</v>
      </c>
      <c r="N197" t="s">
        <v>2683</v>
      </c>
      <c r="O197" t="s">
        <v>1651</v>
      </c>
      <c r="P197">
        <v>44050979</v>
      </c>
      <c r="Q197" t="s">
        <v>555</v>
      </c>
      <c r="R197" t="s">
        <v>2684</v>
      </c>
      <c r="S197" s="338">
        <v>88437410</v>
      </c>
      <c r="T197" t="s">
        <v>2685</v>
      </c>
      <c r="U197">
        <v>21006045</v>
      </c>
    </row>
    <row r="198" spans="1:21">
      <c r="A198" t="s">
        <v>2686</v>
      </c>
      <c r="B198" t="s">
        <v>2687</v>
      </c>
      <c r="C198" t="s">
        <v>2021</v>
      </c>
      <c r="D198" t="s">
        <v>2660</v>
      </c>
      <c r="E198" t="s">
        <v>524</v>
      </c>
      <c r="F198" t="s">
        <v>644</v>
      </c>
      <c r="G198" t="s">
        <v>1243</v>
      </c>
      <c r="H198" t="s">
        <v>524</v>
      </c>
      <c r="I198">
        <v>21303</v>
      </c>
      <c r="J198" t="s">
        <v>224</v>
      </c>
      <c r="K198" t="s">
        <v>643</v>
      </c>
      <c r="L198" t="s">
        <v>2661</v>
      </c>
      <c r="M198" t="s">
        <v>2688</v>
      </c>
      <c r="N198" t="s">
        <v>698</v>
      </c>
      <c r="O198" t="s">
        <v>1651</v>
      </c>
      <c r="P198">
        <v>24701615</v>
      </c>
      <c r="Q198">
        <v>22005177</v>
      </c>
      <c r="R198" t="s">
        <v>2689</v>
      </c>
      <c r="S198" s="338">
        <v>24701615</v>
      </c>
      <c r="T198" t="s">
        <v>2690</v>
      </c>
      <c r="U198">
        <v>24701583</v>
      </c>
    </row>
    <row r="199" spans="1:21">
      <c r="A199" t="s">
        <v>2691</v>
      </c>
      <c r="B199" t="s">
        <v>2692</v>
      </c>
      <c r="C199" t="s">
        <v>2693</v>
      </c>
      <c r="D199" t="s">
        <v>866</v>
      </c>
      <c r="E199" t="s">
        <v>540</v>
      </c>
      <c r="F199" t="s">
        <v>867</v>
      </c>
      <c r="G199" t="s">
        <v>541</v>
      </c>
      <c r="H199" t="s">
        <v>541</v>
      </c>
      <c r="I199">
        <v>70101</v>
      </c>
      <c r="J199" t="s">
        <v>464</v>
      </c>
      <c r="K199" t="s">
        <v>866</v>
      </c>
      <c r="L199" t="s">
        <v>866</v>
      </c>
      <c r="M199" t="s">
        <v>866</v>
      </c>
      <c r="N199" t="s">
        <v>2694</v>
      </c>
      <c r="O199" t="s">
        <v>1651</v>
      </c>
      <c r="P199">
        <v>27989221</v>
      </c>
      <c r="Q199" t="s">
        <v>555</v>
      </c>
      <c r="R199" t="s">
        <v>2695</v>
      </c>
      <c r="S199" s="338">
        <v>27989221</v>
      </c>
      <c r="T199" t="s">
        <v>2563</v>
      </c>
      <c r="U199">
        <v>27582530</v>
      </c>
    </row>
    <row r="200" spans="1:21">
      <c r="A200" t="s">
        <v>2696</v>
      </c>
      <c r="B200" t="s">
        <v>2697</v>
      </c>
      <c r="C200" t="s">
        <v>2698</v>
      </c>
      <c r="D200" t="s">
        <v>2660</v>
      </c>
      <c r="E200" t="s">
        <v>874</v>
      </c>
      <c r="F200" t="s">
        <v>644</v>
      </c>
      <c r="G200" t="s">
        <v>1243</v>
      </c>
      <c r="H200" t="s">
        <v>768</v>
      </c>
      <c r="I200">
        <v>21306</v>
      </c>
      <c r="J200" t="s">
        <v>227</v>
      </c>
      <c r="K200" t="s">
        <v>643</v>
      </c>
      <c r="L200" t="s">
        <v>2661</v>
      </c>
      <c r="M200" t="s">
        <v>2662</v>
      </c>
      <c r="N200" t="s">
        <v>2662</v>
      </c>
      <c r="O200" t="s">
        <v>1651</v>
      </c>
      <c r="P200">
        <v>72961567</v>
      </c>
      <c r="Q200">
        <v>22005245</v>
      </c>
      <c r="R200" t="s">
        <v>2699</v>
      </c>
      <c r="S200" s="338">
        <v>85458096</v>
      </c>
      <c r="T200" t="s">
        <v>2665</v>
      </c>
      <c r="U200">
        <v>86332081</v>
      </c>
    </row>
    <row r="201" spans="1:21">
      <c r="A201" t="s">
        <v>2700</v>
      </c>
      <c r="B201" t="s">
        <v>2701</v>
      </c>
      <c r="C201" t="s">
        <v>2702</v>
      </c>
      <c r="D201" t="s">
        <v>1215</v>
      </c>
      <c r="E201" t="s">
        <v>562</v>
      </c>
      <c r="F201" t="s">
        <v>812</v>
      </c>
      <c r="G201" t="s">
        <v>573</v>
      </c>
      <c r="H201" t="s">
        <v>540</v>
      </c>
      <c r="I201">
        <v>50802</v>
      </c>
      <c r="J201" t="s">
        <v>2703</v>
      </c>
      <c r="K201" t="s">
        <v>813</v>
      </c>
      <c r="L201" t="s">
        <v>2448</v>
      </c>
      <c r="M201" t="s">
        <v>2704</v>
      </c>
      <c r="N201" t="s">
        <v>2705</v>
      </c>
      <c r="O201" t="s">
        <v>1651</v>
      </c>
      <c r="P201">
        <v>26938407</v>
      </c>
      <c r="Q201">
        <v>26938407</v>
      </c>
      <c r="R201" t="s">
        <v>2706</v>
      </c>
      <c r="S201" s="338">
        <v>26938407</v>
      </c>
      <c r="T201" t="s">
        <v>2461</v>
      </c>
      <c r="U201">
        <v>21005138</v>
      </c>
    </row>
    <row r="202" spans="1:21">
      <c r="A202" t="s">
        <v>2707</v>
      </c>
      <c r="B202" t="s">
        <v>2708</v>
      </c>
      <c r="C202" t="s">
        <v>2709</v>
      </c>
      <c r="D202" t="s">
        <v>893</v>
      </c>
      <c r="E202" t="s">
        <v>541</v>
      </c>
      <c r="F202" t="s">
        <v>522</v>
      </c>
      <c r="G202" t="s">
        <v>524</v>
      </c>
      <c r="H202" t="s">
        <v>1364</v>
      </c>
      <c r="I202">
        <v>10312</v>
      </c>
      <c r="J202" t="s">
        <v>27</v>
      </c>
      <c r="K202" t="s">
        <v>525</v>
      </c>
      <c r="L202" t="s">
        <v>893</v>
      </c>
      <c r="M202" t="s">
        <v>2710</v>
      </c>
      <c r="N202" t="s">
        <v>2710</v>
      </c>
      <c r="O202" t="s">
        <v>1651</v>
      </c>
      <c r="P202">
        <v>22597519</v>
      </c>
      <c r="Q202">
        <v>21004162</v>
      </c>
      <c r="R202" t="s">
        <v>2711</v>
      </c>
      <c r="S202" s="338">
        <v>22597519</v>
      </c>
      <c r="T202" t="s">
        <v>1849</v>
      </c>
      <c r="U202">
        <v>22591833</v>
      </c>
    </row>
    <row r="203" spans="1:21">
      <c r="A203" t="s">
        <v>2712</v>
      </c>
      <c r="B203" t="s">
        <v>2713</v>
      </c>
      <c r="C203" t="s">
        <v>2714</v>
      </c>
      <c r="D203" t="s">
        <v>1018</v>
      </c>
      <c r="E203" t="s">
        <v>521</v>
      </c>
      <c r="F203" t="s">
        <v>790</v>
      </c>
      <c r="G203" t="s">
        <v>562</v>
      </c>
      <c r="H203" t="s">
        <v>521</v>
      </c>
      <c r="I203">
        <v>60504</v>
      </c>
      <c r="J203" t="s">
        <v>439</v>
      </c>
      <c r="K203" t="s">
        <v>791</v>
      </c>
      <c r="L203" t="s">
        <v>1615</v>
      </c>
      <c r="M203" t="s">
        <v>1616</v>
      </c>
      <c r="N203" t="s">
        <v>2715</v>
      </c>
      <c r="O203" t="s">
        <v>1651</v>
      </c>
      <c r="P203">
        <v>27438041</v>
      </c>
      <c r="Q203">
        <v>27438069</v>
      </c>
      <c r="R203" t="s">
        <v>2716</v>
      </c>
      <c r="S203" s="338">
        <v>24738069</v>
      </c>
      <c r="T203" t="s">
        <v>2717</v>
      </c>
      <c r="U203">
        <v>22005213</v>
      </c>
    </row>
    <row r="204" spans="1:21">
      <c r="A204" t="s">
        <v>2718</v>
      </c>
      <c r="B204" t="s">
        <v>2719</v>
      </c>
      <c r="C204" t="s">
        <v>2720</v>
      </c>
      <c r="D204" t="s">
        <v>1186</v>
      </c>
      <c r="E204" t="s">
        <v>524</v>
      </c>
      <c r="F204" t="s">
        <v>644</v>
      </c>
      <c r="G204" t="s">
        <v>632</v>
      </c>
      <c r="H204" t="s">
        <v>541</v>
      </c>
      <c r="I204">
        <v>21001</v>
      </c>
      <c r="J204" t="s">
        <v>197</v>
      </c>
      <c r="K204" t="s">
        <v>643</v>
      </c>
      <c r="L204" t="s">
        <v>1186</v>
      </c>
      <c r="M204" t="s">
        <v>1187</v>
      </c>
      <c r="N204" t="s">
        <v>1255</v>
      </c>
      <c r="O204" t="s">
        <v>1651</v>
      </c>
      <c r="P204">
        <v>24610887</v>
      </c>
      <c r="Q204">
        <v>24610887</v>
      </c>
      <c r="R204" t="s">
        <v>2721</v>
      </c>
      <c r="S204" s="338">
        <v>24610887</v>
      </c>
      <c r="T204" t="s">
        <v>1190</v>
      </c>
      <c r="U204">
        <v>24601238</v>
      </c>
    </row>
    <row r="205" spans="1:21">
      <c r="A205" t="s">
        <v>2722</v>
      </c>
      <c r="B205" t="s">
        <v>2723</v>
      </c>
      <c r="C205" t="s">
        <v>2724</v>
      </c>
      <c r="D205" t="s">
        <v>1186</v>
      </c>
      <c r="E205" t="s">
        <v>521</v>
      </c>
      <c r="F205" t="s">
        <v>644</v>
      </c>
      <c r="G205" t="s">
        <v>632</v>
      </c>
      <c r="H205" t="s">
        <v>521</v>
      </c>
      <c r="I205">
        <v>21004</v>
      </c>
      <c r="J205" t="s">
        <v>1358</v>
      </c>
      <c r="K205" t="s">
        <v>643</v>
      </c>
      <c r="L205" t="s">
        <v>1186</v>
      </c>
      <c r="M205" t="s">
        <v>1359</v>
      </c>
      <c r="N205" t="s">
        <v>2725</v>
      </c>
      <c r="O205" t="s">
        <v>1651</v>
      </c>
      <c r="P205">
        <v>24740271</v>
      </c>
      <c r="Q205">
        <v>24740271</v>
      </c>
      <c r="R205" t="s">
        <v>2726</v>
      </c>
      <c r="S205" s="338">
        <v>86699789</v>
      </c>
      <c r="T205" t="s">
        <v>1361</v>
      </c>
      <c r="U205">
        <v>83353952</v>
      </c>
    </row>
    <row r="206" spans="1:21">
      <c r="A206" t="s">
        <v>2727</v>
      </c>
      <c r="B206" t="s">
        <v>2728</v>
      </c>
      <c r="C206" t="s">
        <v>2729</v>
      </c>
      <c r="D206" t="s">
        <v>673</v>
      </c>
      <c r="E206" t="s">
        <v>521</v>
      </c>
      <c r="F206" t="s">
        <v>672</v>
      </c>
      <c r="G206" t="s">
        <v>540</v>
      </c>
      <c r="H206" t="s">
        <v>541</v>
      </c>
      <c r="I206">
        <v>40201</v>
      </c>
      <c r="J206" t="s">
        <v>299</v>
      </c>
      <c r="K206" t="s">
        <v>673</v>
      </c>
      <c r="L206" t="s">
        <v>1502</v>
      </c>
      <c r="M206" t="s">
        <v>1502</v>
      </c>
      <c r="N206" t="s">
        <v>1502</v>
      </c>
      <c r="O206" t="s">
        <v>1651</v>
      </c>
      <c r="P206">
        <v>22373980</v>
      </c>
      <c r="Q206" t="s">
        <v>555</v>
      </c>
      <c r="R206" t="s">
        <v>2730</v>
      </c>
      <c r="S206" s="338">
        <v>22373980</v>
      </c>
      <c r="T206" t="s">
        <v>1169</v>
      </c>
      <c r="U206">
        <v>22623025</v>
      </c>
    </row>
    <row r="207" spans="1:21">
      <c r="A207" t="s">
        <v>2731</v>
      </c>
      <c r="B207" s="340" t="s">
        <v>2732</v>
      </c>
      <c r="C207" t="s">
        <v>2733</v>
      </c>
      <c r="D207" t="s">
        <v>860</v>
      </c>
      <c r="E207" t="s">
        <v>524</v>
      </c>
      <c r="F207" t="s">
        <v>812</v>
      </c>
      <c r="G207" t="s">
        <v>524</v>
      </c>
      <c r="H207" t="s">
        <v>523</v>
      </c>
      <c r="I207">
        <v>50309</v>
      </c>
      <c r="J207" t="s">
        <v>362</v>
      </c>
      <c r="K207" t="s">
        <v>813</v>
      </c>
      <c r="L207" t="s">
        <v>860</v>
      </c>
      <c r="M207" t="s">
        <v>1573</v>
      </c>
      <c r="N207" t="s">
        <v>1631</v>
      </c>
      <c r="O207" t="s">
        <v>1651</v>
      </c>
      <c r="P207">
        <v>26530716</v>
      </c>
      <c r="Q207">
        <v>26530716</v>
      </c>
      <c r="R207" t="s">
        <v>2734</v>
      </c>
      <c r="S207" s="338">
        <v>26530716</v>
      </c>
      <c r="T207" t="s">
        <v>1477</v>
      </c>
      <c r="U207">
        <v>26750475</v>
      </c>
    </row>
    <row r="208" spans="1:21">
      <c r="A208" t="s">
        <v>2735</v>
      </c>
      <c r="B208" t="s">
        <v>2736</v>
      </c>
      <c r="C208" t="s">
        <v>2737</v>
      </c>
      <c r="D208" t="s">
        <v>1235</v>
      </c>
      <c r="E208" t="s">
        <v>768</v>
      </c>
      <c r="F208" t="s">
        <v>790</v>
      </c>
      <c r="G208" t="s">
        <v>573</v>
      </c>
      <c r="H208" t="s">
        <v>540</v>
      </c>
      <c r="I208">
        <v>60802</v>
      </c>
      <c r="J208" t="s">
        <v>449</v>
      </c>
      <c r="K208" t="s">
        <v>791</v>
      </c>
      <c r="L208" t="s">
        <v>1464</v>
      </c>
      <c r="M208" t="s">
        <v>2738</v>
      </c>
      <c r="N208" t="s">
        <v>2739</v>
      </c>
      <c r="O208" t="s">
        <v>1651</v>
      </c>
      <c r="P208">
        <v>27845107</v>
      </c>
      <c r="Q208">
        <v>27845108</v>
      </c>
      <c r="R208" t="s">
        <v>2740</v>
      </c>
      <c r="S208" s="338">
        <v>27845107</v>
      </c>
      <c r="T208" t="s">
        <v>2741</v>
      </c>
      <c r="U208">
        <v>27840230</v>
      </c>
    </row>
    <row r="209" spans="1:21">
      <c r="A209" t="s">
        <v>2742</v>
      </c>
      <c r="B209" t="s">
        <v>2743</v>
      </c>
      <c r="C209" t="s">
        <v>2744</v>
      </c>
      <c r="D209" t="s">
        <v>893</v>
      </c>
      <c r="E209" t="s">
        <v>768</v>
      </c>
      <c r="F209" t="s">
        <v>522</v>
      </c>
      <c r="G209" t="s">
        <v>1364</v>
      </c>
      <c r="H209" t="s">
        <v>521</v>
      </c>
      <c r="I209">
        <v>11204</v>
      </c>
      <c r="J209" t="s">
        <v>81</v>
      </c>
      <c r="K209" t="s">
        <v>525</v>
      </c>
      <c r="L209" t="s">
        <v>1881</v>
      </c>
      <c r="M209" t="s">
        <v>2745</v>
      </c>
      <c r="N209" t="s">
        <v>2746</v>
      </c>
      <c r="O209" t="s">
        <v>1651</v>
      </c>
      <c r="P209">
        <v>24102693</v>
      </c>
      <c r="Q209">
        <v>24102693</v>
      </c>
      <c r="R209" t="s">
        <v>2747</v>
      </c>
      <c r="S209" s="338">
        <v>24102693</v>
      </c>
      <c r="T209" t="s">
        <v>1884</v>
      </c>
      <c r="U209">
        <v>24104951</v>
      </c>
    </row>
    <row r="210" spans="1:21">
      <c r="A210" t="s">
        <v>2748</v>
      </c>
      <c r="B210" t="s">
        <v>2749</v>
      </c>
      <c r="C210" t="s">
        <v>2750</v>
      </c>
      <c r="D210" t="s">
        <v>789</v>
      </c>
      <c r="E210" t="s">
        <v>524</v>
      </c>
      <c r="F210" t="s">
        <v>790</v>
      </c>
      <c r="G210" t="s">
        <v>524</v>
      </c>
      <c r="H210" t="s">
        <v>874</v>
      </c>
      <c r="I210">
        <v>60307</v>
      </c>
      <c r="J210" t="s">
        <v>430</v>
      </c>
      <c r="K210" t="s">
        <v>791</v>
      </c>
      <c r="L210" t="s">
        <v>792</v>
      </c>
      <c r="M210" t="s">
        <v>2751</v>
      </c>
      <c r="N210" t="s">
        <v>2752</v>
      </c>
      <c r="O210" t="s">
        <v>1651</v>
      </c>
      <c r="P210">
        <v>86121414</v>
      </c>
      <c r="Q210">
        <v>83120425</v>
      </c>
      <c r="R210" t="s">
        <v>2753</v>
      </c>
      <c r="S210" s="338">
        <v>87124969</v>
      </c>
      <c r="T210" t="s">
        <v>2754</v>
      </c>
      <c r="U210">
        <v>27300744</v>
      </c>
    </row>
    <row r="211" spans="1:21">
      <c r="A211" t="s">
        <v>2755</v>
      </c>
      <c r="B211" t="s">
        <v>2756</v>
      </c>
      <c r="C211" t="s">
        <v>2757</v>
      </c>
      <c r="D211" t="s">
        <v>1018</v>
      </c>
      <c r="E211" t="s">
        <v>540</v>
      </c>
      <c r="F211" t="s">
        <v>522</v>
      </c>
      <c r="G211" t="s">
        <v>1019</v>
      </c>
      <c r="H211" t="s">
        <v>632</v>
      </c>
      <c r="I211">
        <v>11910</v>
      </c>
      <c r="J211" t="s">
        <v>116</v>
      </c>
      <c r="K211" t="s">
        <v>525</v>
      </c>
      <c r="L211" t="s">
        <v>1018</v>
      </c>
      <c r="M211" t="s">
        <v>2758</v>
      </c>
      <c r="N211" t="s">
        <v>2759</v>
      </c>
      <c r="O211" t="s">
        <v>1651</v>
      </c>
      <c r="P211">
        <v>22005352</v>
      </c>
      <c r="Q211" t="s">
        <v>555</v>
      </c>
      <c r="R211" t="s">
        <v>2760</v>
      </c>
      <c r="S211" s="338">
        <v>22005352</v>
      </c>
      <c r="T211" t="s">
        <v>2761</v>
      </c>
      <c r="U211">
        <v>27719646</v>
      </c>
    </row>
    <row r="212" spans="1:21">
      <c r="A212" t="s">
        <v>2762</v>
      </c>
      <c r="B212" t="s">
        <v>2763</v>
      </c>
      <c r="C212" t="s">
        <v>2764</v>
      </c>
      <c r="D212" t="s">
        <v>1018</v>
      </c>
      <c r="E212" t="s">
        <v>540</v>
      </c>
      <c r="F212" t="s">
        <v>522</v>
      </c>
      <c r="G212" t="s">
        <v>1019</v>
      </c>
      <c r="H212" t="s">
        <v>973</v>
      </c>
      <c r="I212">
        <v>11911</v>
      </c>
      <c r="J212" t="s">
        <v>117</v>
      </c>
      <c r="K212" t="s">
        <v>525</v>
      </c>
      <c r="L212" t="s">
        <v>1018</v>
      </c>
      <c r="M212" t="s">
        <v>2765</v>
      </c>
      <c r="N212" t="s">
        <v>2766</v>
      </c>
      <c r="O212" t="s">
        <v>1651</v>
      </c>
      <c r="P212">
        <v>64245463</v>
      </c>
      <c r="Q212" t="s">
        <v>555</v>
      </c>
      <c r="R212" t="s">
        <v>2767</v>
      </c>
      <c r="S212" s="338">
        <v>86033834</v>
      </c>
      <c r="T212" t="s">
        <v>2761</v>
      </c>
      <c r="U212">
        <v>27719646</v>
      </c>
    </row>
    <row r="213" spans="1:21">
      <c r="A213" t="s">
        <v>2768</v>
      </c>
      <c r="B213" t="s">
        <v>2769</v>
      </c>
      <c r="C213" t="s">
        <v>2770</v>
      </c>
      <c r="D213" t="s">
        <v>1018</v>
      </c>
      <c r="E213" t="s">
        <v>874</v>
      </c>
      <c r="F213" t="s">
        <v>522</v>
      </c>
      <c r="G213" t="s">
        <v>1019</v>
      </c>
      <c r="H213" t="s">
        <v>524</v>
      </c>
      <c r="I213">
        <v>11903</v>
      </c>
      <c r="J213" t="s">
        <v>109</v>
      </c>
      <c r="K213" t="s">
        <v>525</v>
      </c>
      <c r="L213" t="s">
        <v>1018</v>
      </c>
      <c r="M213" t="s">
        <v>1579</v>
      </c>
      <c r="N213" t="s">
        <v>1028</v>
      </c>
      <c r="O213" t="s">
        <v>1651</v>
      </c>
      <c r="P213">
        <v>27371302</v>
      </c>
      <c r="Q213">
        <v>85064780</v>
      </c>
      <c r="R213" t="s">
        <v>2771</v>
      </c>
      <c r="S213" s="338">
        <v>85064780</v>
      </c>
      <c r="T213" t="s">
        <v>2772</v>
      </c>
      <c r="U213">
        <v>27725189</v>
      </c>
    </row>
    <row r="214" spans="1:21">
      <c r="A214" t="s">
        <v>2773</v>
      </c>
      <c r="B214" t="s">
        <v>2774</v>
      </c>
      <c r="C214" t="s">
        <v>2775</v>
      </c>
      <c r="D214" t="s">
        <v>789</v>
      </c>
      <c r="E214" t="s">
        <v>562</v>
      </c>
      <c r="F214" t="s">
        <v>790</v>
      </c>
      <c r="G214" t="s">
        <v>524</v>
      </c>
      <c r="H214" t="s">
        <v>768</v>
      </c>
      <c r="I214">
        <v>60306</v>
      </c>
      <c r="J214" t="s">
        <v>429</v>
      </c>
      <c r="K214" t="s">
        <v>791</v>
      </c>
      <c r="L214" t="s">
        <v>792</v>
      </c>
      <c r="M214" t="s">
        <v>2776</v>
      </c>
      <c r="N214" t="s">
        <v>2776</v>
      </c>
      <c r="O214" t="s">
        <v>1651</v>
      </c>
      <c r="P214">
        <v>22005153</v>
      </c>
      <c r="Q214">
        <v>27300748</v>
      </c>
      <c r="R214" t="s">
        <v>2777</v>
      </c>
      <c r="S214" s="338">
        <v>86155674</v>
      </c>
      <c r="T214" t="s">
        <v>2778</v>
      </c>
      <c r="U214">
        <v>27305038</v>
      </c>
    </row>
    <row r="215" spans="1:21">
      <c r="A215" t="s">
        <v>2779</v>
      </c>
      <c r="B215" t="s">
        <v>2780</v>
      </c>
      <c r="C215" t="s">
        <v>2781</v>
      </c>
      <c r="D215" t="s">
        <v>1018</v>
      </c>
      <c r="E215" t="s">
        <v>540</v>
      </c>
      <c r="F215" t="s">
        <v>522</v>
      </c>
      <c r="G215" t="s">
        <v>1019</v>
      </c>
      <c r="H215" t="s">
        <v>973</v>
      </c>
      <c r="I215">
        <v>11911</v>
      </c>
      <c r="J215" t="s">
        <v>117</v>
      </c>
      <c r="K215" t="s">
        <v>525</v>
      </c>
      <c r="L215" t="s">
        <v>1018</v>
      </c>
      <c r="M215" t="s">
        <v>2765</v>
      </c>
      <c r="N215" t="s">
        <v>592</v>
      </c>
      <c r="O215" t="s">
        <v>1651</v>
      </c>
      <c r="P215">
        <v>27423098</v>
      </c>
      <c r="Q215" t="s">
        <v>555</v>
      </c>
      <c r="R215" t="s">
        <v>2782</v>
      </c>
      <c r="S215" s="338">
        <v>27423098</v>
      </c>
      <c r="T215" t="s">
        <v>2761</v>
      </c>
      <c r="U215">
        <v>27719646</v>
      </c>
    </row>
    <row r="216" spans="1:21">
      <c r="A216" t="s">
        <v>2783</v>
      </c>
      <c r="B216" t="s">
        <v>2784</v>
      </c>
      <c r="C216" t="s">
        <v>2785</v>
      </c>
      <c r="D216" t="s">
        <v>789</v>
      </c>
      <c r="E216" t="s">
        <v>541</v>
      </c>
      <c r="F216" t="s">
        <v>790</v>
      </c>
      <c r="G216" t="s">
        <v>524</v>
      </c>
      <c r="H216" t="s">
        <v>541</v>
      </c>
      <c r="I216">
        <v>60301</v>
      </c>
      <c r="J216" t="s">
        <v>424</v>
      </c>
      <c r="K216" t="s">
        <v>791</v>
      </c>
      <c r="L216" t="s">
        <v>792</v>
      </c>
      <c r="M216" t="s">
        <v>792</v>
      </c>
      <c r="N216" t="s">
        <v>2786</v>
      </c>
      <c r="O216" t="s">
        <v>1651</v>
      </c>
      <c r="P216">
        <v>27302533</v>
      </c>
      <c r="Q216">
        <v>87350838</v>
      </c>
      <c r="R216" t="s">
        <v>2787</v>
      </c>
      <c r="S216" s="338">
        <v>83085088</v>
      </c>
      <c r="T216" t="s">
        <v>796</v>
      </c>
      <c r="U216">
        <v>27300722</v>
      </c>
    </row>
    <row r="217" spans="1:21">
      <c r="A217" t="s">
        <v>2788</v>
      </c>
      <c r="B217" t="s">
        <v>2789</v>
      </c>
      <c r="C217" t="s">
        <v>2790</v>
      </c>
      <c r="D217" t="s">
        <v>789</v>
      </c>
      <c r="E217" t="s">
        <v>632</v>
      </c>
      <c r="F217" t="s">
        <v>790</v>
      </c>
      <c r="G217" t="s">
        <v>524</v>
      </c>
      <c r="H217" t="s">
        <v>541</v>
      </c>
      <c r="I217">
        <v>60301</v>
      </c>
      <c r="J217" t="s">
        <v>424</v>
      </c>
      <c r="K217" t="s">
        <v>791</v>
      </c>
      <c r="L217" t="s">
        <v>792</v>
      </c>
      <c r="M217" t="s">
        <v>792</v>
      </c>
      <c r="N217" t="s">
        <v>2791</v>
      </c>
      <c r="O217" t="s">
        <v>1651</v>
      </c>
      <c r="P217">
        <v>22005082</v>
      </c>
      <c r="Q217">
        <v>87057408</v>
      </c>
      <c r="R217" t="s">
        <v>2792</v>
      </c>
      <c r="S217" s="338">
        <v>87057408</v>
      </c>
      <c r="T217" t="s">
        <v>2793</v>
      </c>
      <c r="U217">
        <v>63327475</v>
      </c>
    </row>
    <row r="218" spans="1:21">
      <c r="A218" t="s">
        <v>2794</v>
      </c>
      <c r="B218" t="s">
        <v>2795</v>
      </c>
      <c r="C218" t="s">
        <v>2796</v>
      </c>
      <c r="D218" t="s">
        <v>643</v>
      </c>
      <c r="E218" t="s">
        <v>521</v>
      </c>
      <c r="F218" t="s">
        <v>644</v>
      </c>
      <c r="G218" t="s">
        <v>541</v>
      </c>
      <c r="H218" t="s">
        <v>562</v>
      </c>
      <c r="I218">
        <v>20105</v>
      </c>
      <c r="J218" t="s">
        <v>129</v>
      </c>
      <c r="K218" t="s">
        <v>643</v>
      </c>
      <c r="L218" t="s">
        <v>643</v>
      </c>
      <c r="M218" t="s">
        <v>1589</v>
      </c>
      <c r="N218" t="s">
        <v>2797</v>
      </c>
      <c r="O218" t="s">
        <v>1651</v>
      </c>
      <c r="P218">
        <v>24386427</v>
      </c>
      <c r="Q218">
        <v>24386427</v>
      </c>
      <c r="R218" t="s">
        <v>2798</v>
      </c>
      <c r="S218" s="338">
        <v>40016426</v>
      </c>
      <c r="T218" t="s">
        <v>784</v>
      </c>
      <c r="U218">
        <v>24302406</v>
      </c>
    </row>
    <row r="219" spans="1:21">
      <c r="A219" t="s">
        <v>2799</v>
      </c>
      <c r="B219" t="s">
        <v>2800</v>
      </c>
      <c r="C219" t="s">
        <v>2801</v>
      </c>
      <c r="D219" t="s">
        <v>643</v>
      </c>
      <c r="E219" t="s">
        <v>524</v>
      </c>
      <c r="F219" t="s">
        <v>644</v>
      </c>
      <c r="G219" t="s">
        <v>541</v>
      </c>
      <c r="H219" t="s">
        <v>874</v>
      </c>
      <c r="I219">
        <v>20107</v>
      </c>
      <c r="J219" t="s">
        <v>131</v>
      </c>
      <c r="K219" t="s">
        <v>643</v>
      </c>
      <c r="L219" t="s">
        <v>643</v>
      </c>
      <c r="M219" t="s">
        <v>734</v>
      </c>
      <c r="N219" t="s">
        <v>2802</v>
      </c>
      <c r="O219" t="s">
        <v>1651</v>
      </c>
      <c r="P219">
        <v>24821159</v>
      </c>
      <c r="Q219" t="s">
        <v>555</v>
      </c>
      <c r="R219" t="s">
        <v>2803</v>
      </c>
      <c r="S219" s="338">
        <v>88942506</v>
      </c>
      <c r="T219" t="s">
        <v>774</v>
      </c>
      <c r="U219">
        <v>24303339</v>
      </c>
    </row>
    <row r="220" spans="1:21">
      <c r="A220" t="s">
        <v>2804</v>
      </c>
      <c r="B220" t="s">
        <v>2805</v>
      </c>
      <c r="C220" t="s">
        <v>2806</v>
      </c>
      <c r="D220" t="s">
        <v>1186</v>
      </c>
      <c r="E220" t="s">
        <v>632</v>
      </c>
      <c r="F220" t="s">
        <v>644</v>
      </c>
      <c r="G220" t="s">
        <v>686</v>
      </c>
      <c r="H220" t="s">
        <v>521</v>
      </c>
      <c r="I220">
        <v>21404</v>
      </c>
      <c r="J220" t="s">
        <v>233</v>
      </c>
      <c r="K220" t="s">
        <v>643</v>
      </c>
      <c r="L220" t="s">
        <v>1916</v>
      </c>
      <c r="M220" t="s">
        <v>2807</v>
      </c>
      <c r="N220" t="s">
        <v>2807</v>
      </c>
      <c r="O220" t="s">
        <v>1651</v>
      </c>
      <c r="P220">
        <v>41051063</v>
      </c>
      <c r="Q220" t="s">
        <v>555</v>
      </c>
      <c r="R220" t="s">
        <v>2808</v>
      </c>
      <c r="S220" s="338">
        <v>63050379</v>
      </c>
      <c r="T220" t="s">
        <v>2119</v>
      </c>
      <c r="U220">
        <v>89649288</v>
      </c>
    </row>
    <row r="221" spans="1:21">
      <c r="A221" t="s">
        <v>2809</v>
      </c>
      <c r="B221" t="s">
        <v>2810</v>
      </c>
      <c r="C221" t="s">
        <v>2811</v>
      </c>
      <c r="D221" t="s">
        <v>1566</v>
      </c>
      <c r="E221" t="s">
        <v>541</v>
      </c>
      <c r="F221" t="s">
        <v>672</v>
      </c>
      <c r="G221" t="s">
        <v>632</v>
      </c>
      <c r="H221" t="s">
        <v>540</v>
      </c>
      <c r="I221">
        <v>41002</v>
      </c>
      <c r="J221" t="s">
        <v>338</v>
      </c>
      <c r="K221" t="s">
        <v>673</v>
      </c>
      <c r="L221" t="s">
        <v>1566</v>
      </c>
      <c r="M221" t="s">
        <v>2374</v>
      </c>
      <c r="N221" t="s">
        <v>2812</v>
      </c>
      <c r="O221" t="s">
        <v>1651</v>
      </c>
      <c r="P221">
        <v>87551311</v>
      </c>
      <c r="Q221" t="s">
        <v>555</v>
      </c>
      <c r="R221" t="s">
        <v>2813</v>
      </c>
      <c r="S221" s="338">
        <v>83187627</v>
      </c>
      <c r="T221" t="s">
        <v>2376</v>
      </c>
      <c r="U221">
        <v>27611126</v>
      </c>
    </row>
    <row r="222" spans="1:21">
      <c r="A222" t="s">
        <v>2814</v>
      </c>
      <c r="B222" t="s">
        <v>2815</v>
      </c>
      <c r="C222" t="s">
        <v>2816</v>
      </c>
      <c r="D222" t="s">
        <v>1186</v>
      </c>
      <c r="E222" t="s">
        <v>1364</v>
      </c>
      <c r="F222" t="s">
        <v>644</v>
      </c>
      <c r="G222" t="s">
        <v>632</v>
      </c>
      <c r="H222" t="s">
        <v>973</v>
      </c>
      <c r="I222">
        <v>21011</v>
      </c>
      <c r="J222" t="s">
        <v>207</v>
      </c>
      <c r="K222" t="s">
        <v>643</v>
      </c>
      <c r="L222" t="s">
        <v>1186</v>
      </c>
      <c r="M222" t="s">
        <v>2817</v>
      </c>
      <c r="N222" t="s">
        <v>2308</v>
      </c>
      <c r="O222" t="s">
        <v>1651</v>
      </c>
      <c r="P222">
        <v>24695598</v>
      </c>
      <c r="Q222">
        <v>24695598</v>
      </c>
      <c r="R222" t="s">
        <v>2818</v>
      </c>
      <c r="S222" s="338">
        <v>24695598</v>
      </c>
      <c r="T222" t="s">
        <v>2819</v>
      </c>
      <c r="U222">
        <v>24673035</v>
      </c>
    </row>
    <row r="223" spans="1:21">
      <c r="A223" t="s">
        <v>2820</v>
      </c>
      <c r="B223" t="s">
        <v>2821</v>
      </c>
      <c r="C223" t="s">
        <v>2822</v>
      </c>
      <c r="D223" t="s">
        <v>1186</v>
      </c>
      <c r="E223" t="s">
        <v>1243</v>
      </c>
      <c r="F223" t="s">
        <v>644</v>
      </c>
      <c r="G223" t="s">
        <v>632</v>
      </c>
      <c r="H223" t="s">
        <v>1243</v>
      </c>
      <c r="I223">
        <v>21013</v>
      </c>
      <c r="J223" t="s">
        <v>209</v>
      </c>
      <c r="K223" t="s">
        <v>643</v>
      </c>
      <c r="L223" t="s">
        <v>1186</v>
      </c>
      <c r="M223" t="s">
        <v>2823</v>
      </c>
      <c r="N223" t="s">
        <v>2824</v>
      </c>
      <c r="O223" t="s">
        <v>1651</v>
      </c>
      <c r="P223">
        <v>73006494</v>
      </c>
      <c r="Q223" t="s">
        <v>555</v>
      </c>
      <c r="R223" t="s">
        <v>2825</v>
      </c>
      <c r="S223" s="338">
        <v>87704817</v>
      </c>
      <c r="T223" t="s">
        <v>2826</v>
      </c>
      <c r="U223">
        <v>84553755</v>
      </c>
    </row>
    <row r="224" spans="1:21">
      <c r="A224" t="s">
        <v>2827</v>
      </c>
      <c r="B224" t="s">
        <v>2828</v>
      </c>
      <c r="C224" t="s">
        <v>2829</v>
      </c>
      <c r="D224" t="s">
        <v>1186</v>
      </c>
      <c r="E224" t="s">
        <v>1243</v>
      </c>
      <c r="F224" t="s">
        <v>644</v>
      </c>
      <c r="G224" t="s">
        <v>632</v>
      </c>
      <c r="H224" t="s">
        <v>1243</v>
      </c>
      <c r="I224">
        <v>21013</v>
      </c>
      <c r="J224" t="s">
        <v>209</v>
      </c>
      <c r="K224" t="s">
        <v>643</v>
      </c>
      <c r="L224" t="s">
        <v>1186</v>
      </c>
      <c r="M224" t="s">
        <v>2823</v>
      </c>
      <c r="N224" t="s">
        <v>645</v>
      </c>
      <c r="O224" t="s">
        <v>1651</v>
      </c>
      <c r="P224">
        <v>73003742</v>
      </c>
      <c r="Q224">
        <v>85304205</v>
      </c>
      <c r="R224" t="s">
        <v>2830</v>
      </c>
      <c r="S224" s="338">
        <v>85304205</v>
      </c>
      <c r="T224" t="s">
        <v>2826</v>
      </c>
      <c r="U224">
        <v>24591100</v>
      </c>
    </row>
    <row r="225" spans="1:21">
      <c r="A225" t="s">
        <v>2831</v>
      </c>
      <c r="B225" t="s">
        <v>2832</v>
      </c>
      <c r="C225" t="s">
        <v>2833</v>
      </c>
      <c r="D225" t="s">
        <v>1186</v>
      </c>
      <c r="E225" t="s">
        <v>523</v>
      </c>
      <c r="F225" t="s">
        <v>644</v>
      </c>
      <c r="G225" t="s">
        <v>686</v>
      </c>
      <c r="H225" t="s">
        <v>541</v>
      </c>
      <c r="I225">
        <v>21401</v>
      </c>
      <c r="J225" t="s">
        <v>230</v>
      </c>
      <c r="K225" t="s">
        <v>643</v>
      </c>
      <c r="L225" t="s">
        <v>1916</v>
      </c>
      <c r="M225" t="s">
        <v>1916</v>
      </c>
      <c r="N225" t="s">
        <v>2834</v>
      </c>
      <c r="O225" t="s">
        <v>1651</v>
      </c>
      <c r="P225">
        <v>41051140</v>
      </c>
      <c r="Q225">
        <v>41051140</v>
      </c>
      <c r="R225" t="s">
        <v>2835</v>
      </c>
      <c r="S225" s="338">
        <v>41051140</v>
      </c>
      <c r="T225" t="s">
        <v>2836</v>
      </c>
      <c r="U225">
        <v>24711101</v>
      </c>
    </row>
    <row r="226" spans="1:21">
      <c r="A226" t="s">
        <v>2837</v>
      </c>
      <c r="B226" t="s">
        <v>2838</v>
      </c>
      <c r="C226" t="s">
        <v>2839</v>
      </c>
      <c r="D226" t="s">
        <v>1186</v>
      </c>
      <c r="E226" t="s">
        <v>874</v>
      </c>
      <c r="F226" t="s">
        <v>644</v>
      </c>
      <c r="G226" t="s">
        <v>632</v>
      </c>
      <c r="H226" t="s">
        <v>973</v>
      </c>
      <c r="I226">
        <v>21011</v>
      </c>
      <c r="J226" t="s">
        <v>207</v>
      </c>
      <c r="K226" t="s">
        <v>643</v>
      </c>
      <c r="L226" t="s">
        <v>1186</v>
      </c>
      <c r="M226" t="s">
        <v>2817</v>
      </c>
      <c r="N226" t="s">
        <v>2197</v>
      </c>
      <c r="O226" t="s">
        <v>1651</v>
      </c>
      <c r="P226">
        <v>24615910</v>
      </c>
      <c r="Q226" t="s">
        <v>555</v>
      </c>
      <c r="R226" t="s">
        <v>2840</v>
      </c>
      <c r="S226" s="338">
        <v>88708370</v>
      </c>
      <c r="T226" t="s">
        <v>2841</v>
      </c>
      <c r="U226">
        <v>87014469</v>
      </c>
    </row>
    <row r="227" spans="1:21">
      <c r="A227" t="s">
        <v>2842</v>
      </c>
      <c r="B227" t="s">
        <v>2843</v>
      </c>
      <c r="C227" t="s">
        <v>2844</v>
      </c>
      <c r="D227" t="s">
        <v>1186</v>
      </c>
      <c r="E227" t="s">
        <v>874</v>
      </c>
      <c r="F227" t="s">
        <v>644</v>
      </c>
      <c r="G227" t="s">
        <v>632</v>
      </c>
      <c r="H227" t="s">
        <v>1243</v>
      </c>
      <c r="I227">
        <v>21013</v>
      </c>
      <c r="J227" t="s">
        <v>209</v>
      </c>
      <c r="K227" t="s">
        <v>643</v>
      </c>
      <c r="L227" t="s">
        <v>1186</v>
      </c>
      <c r="M227" t="s">
        <v>2823</v>
      </c>
      <c r="N227" t="s">
        <v>792</v>
      </c>
      <c r="O227" t="s">
        <v>1651</v>
      </c>
      <c r="P227">
        <v>86114093</v>
      </c>
      <c r="Q227" t="s">
        <v>555</v>
      </c>
      <c r="R227" t="s">
        <v>2845</v>
      </c>
      <c r="S227" s="338">
        <v>87755786</v>
      </c>
      <c r="T227" t="s">
        <v>2846</v>
      </c>
      <c r="U227">
        <v>24699197</v>
      </c>
    </row>
    <row r="228" spans="1:21">
      <c r="A228" t="s">
        <v>2847</v>
      </c>
      <c r="B228" t="s">
        <v>2848</v>
      </c>
      <c r="C228" t="s">
        <v>2849</v>
      </c>
      <c r="D228" t="s">
        <v>2660</v>
      </c>
      <c r="E228" t="s">
        <v>573</v>
      </c>
      <c r="F228" t="s">
        <v>644</v>
      </c>
      <c r="G228" t="s">
        <v>686</v>
      </c>
      <c r="H228" t="s">
        <v>540</v>
      </c>
      <c r="I228">
        <v>21402</v>
      </c>
      <c r="J228" t="s">
        <v>231</v>
      </c>
      <c r="K228" t="s">
        <v>643</v>
      </c>
      <c r="L228" t="s">
        <v>1916</v>
      </c>
      <c r="M228" t="s">
        <v>2850</v>
      </c>
      <c r="N228" t="s">
        <v>2851</v>
      </c>
      <c r="O228" t="s">
        <v>1651</v>
      </c>
      <c r="P228">
        <v>41051143</v>
      </c>
      <c r="Q228" t="s">
        <v>555</v>
      </c>
      <c r="R228" t="s">
        <v>2852</v>
      </c>
      <c r="S228" s="338">
        <v>83233292</v>
      </c>
      <c r="T228" t="s">
        <v>2853</v>
      </c>
      <c r="U228">
        <v>87067098</v>
      </c>
    </row>
    <row r="229" spans="1:21">
      <c r="A229" t="s">
        <v>2854</v>
      </c>
      <c r="B229" t="s">
        <v>2855</v>
      </c>
      <c r="C229" t="s">
        <v>2856</v>
      </c>
      <c r="D229" t="s">
        <v>1067</v>
      </c>
      <c r="E229" t="s">
        <v>562</v>
      </c>
      <c r="F229" t="s">
        <v>696</v>
      </c>
      <c r="G229" t="s">
        <v>562</v>
      </c>
      <c r="H229" t="s">
        <v>874</v>
      </c>
      <c r="I229">
        <v>30507</v>
      </c>
      <c r="J229" t="s">
        <v>276</v>
      </c>
      <c r="K229" t="s">
        <v>697</v>
      </c>
      <c r="L229" t="s">
        <v>1067</v>
      </c>
      <c r="M229" t="s">
        <v>2857</v>
      </c>
      <c r="N229" t="s">
        <v>2308</v>
      </c>
      <c r="O229" t="s">
        <v>1651</v>
      </c>
      <c r="P229">
        <v>85827666</v>
      </c>
      <c r="Q229" t="s">
        <v>555</v>
      </c>
      <c r="R229" t="s">
        <v>2858</v>
      </c>
      <c r="S229" s="338">
        <v>84109861</v>
      </c>
      <c r="T229" t="s">
        <v>2859</v>
      </c>
      <c r="U229">
        <v>24591100</v>
      </c>
    </row>
    <row r="230" spans="1:21">
      <c r="A230" t="s">
        <v>2860</v>
      </c>
      <c r="B230" t="s">
        <v>2861</v>
      </c>
      <c r="C230" t="s">
        <v>2862</v>
      </c>
      <c r="D230" t="s">
        <v>1067</v>
      </c>
      <c r="E230" t="s">
        <v>524</v>
      </c>
      <c r="F230" t="s">
        <v>696</v>
      </c>
      <c r="G230" t="s">
        <v>562</v>
      </c>
      <c r="H230" t="s">
        <v>540</v>
      </c>
      <c r="I230">
        <v>30502</v>
      </c>
      <c r="J230" t="s">
        <v>271</v>
      </c>
      <c r="K230" t="s">
        <v>697</v>
      </c>
      <c r="L230" t="s">
        <v>1067</v>
      </c>
      <c r="M230" t="s">
        <v>2863</v>
      </c>
      <c r="N230" t="s">
        <v>2864</v>
      </c>
      <c r="O230" t="s">
        <v>1651</v>
      </c>
      <c r="P230">
        <v>25312358</v>
      </c>
      <c r="Q230">
        <v>84682522</v>
      </c>
      <c r="R230" t="s">
        <v>2865</v>
      </c>
      <c r="S230" s="338">
        <v>25312358</v>
      </c>
      <c r="T230" t="s">
        <v>2866</v>
      </c>
      <c r="U230">
        <v>25567876</v>
      </c>
    </row>
    <row r="231" spans="1:21">
      <c r="A231" t="s">
        <v>2867</v>
      </c>
      <c r="B231" t="s">
        <v>2868</v>
      </c>
      <c r="C231" t="s">
        <v>2869</v>
      </c>
      <c r="D231" t="s">
        <v>1067</v>
      </c>
      <c r="E231" t="s">
        <v>562</v>
      </c>
      <c r="F231" t="s">
        <v>696</v>
      </c>
      <c r="G231" t="s">
        <v>562</v>
      </c>
      <c r="H231" t="s">
        <v>1364</v>
      </c>
      <c r="I231">
        <v>30512</v>
      </c>
      <c r="J231" t="s">
        <v>281</v>
      </c>
      <c r="K231" t="s">
        <v>697</v>
      </c>
      <c r="L231" t="s">
        <v>1067</v>
      </c>
      <c r="M231" t="s">
        <v>2870</v>
      </c>
      <c r="N231" t="s">
        <v>2871</v>
      </c>
      <c r="O231" t="s">
        <v>1651</v>
      </c>
      <c r="P231">
        <v>22000372</v>
      </c>
      <c r="Q231" t="s">
        <v>555</v>
      </c>
      <c r="R231" t="s">
        <v>2872</v>
      </c>
      <c r="S231" s="338">
        <v>83663317</v>
      </c>
      <c r="T231" t="s">
        <v>2859</v>
      </c>
      <c r="U231" t="s">
        <v>2873</v>
      </c>
    </row>
    <row r="232" spans="1:21">
      <c r="A232" t="s">
        <v>2874</v>
      </c>
      <c r="B232" t="s">
        <v>2875</v>
      </c>
      <c r="C232" t="s">
        <v>2876</v>
      </c>
      <c r="D232" t="s">
        <v>1155</v>
      </c>
      <c r="E232" t="s">
        <v>768</v>
      </c>
      <c r="F232" t="s">
        <v>812</v>
      </c>
      <c r="G232" t="s">
        <v>540</v>
      </c>
      <c r="H232" t="s">
        <v>562</v>
      </c>
      <c r="I232">
        <v>50205</v>
      </c>
      <c r="J232" t="s">
        <v>351</v>
      </c>
      <c r="K232" t="s">
        <v>813</v>
      </c>
      <c r="L232" t="s">
        <v>1155</v>
      </c>
      <c r="M232" t="s">
        <v>2877</v>
      </c>
      <c r="N232" t="s">
        <v>2877</v>
      </c>
      <c r="O232" t="s">
        <v>1651</v>
      </c>
      <c r="P232">
        <v>26561374</v>
      </c>
      <c r="Q232">
        <v>22006168</v>
      </c>
      <c r="R232" t="s">
        <v>2878</v>
      </c>
      <c r="S232" s="338">
        <v>26561374</v>
      </c>
      <c r="T232" t="s">
        <v>1572</v>
      </c>
      <c r="U232">
        <v>26855230</v>
      </c>
    </row>
    <row r="233" spans="1:21">
      <c r="A233" t="s">
        <v>2879</v>
      </c>
      <c r="B233" t="s">
        <v>2880</v>
      </c>
      <c r="C233" t="s">
        <v>2881</v>
      </c>
      <c r="D233" t="s">
        <v>860</v>
      </c>
      <c r="E233" t="s">
        <v>541</v>
      </c>
      <c r="F233" t="s">
        <v>812</v>
      </c>
      <c r="G233" t="s">
        <v>540</v>
      </c>
      <c r="H233" t="s">
        <v>541</v>
      </c>
      <c r="I233">
        <v>50201</v>
      </c>
      <c r="J233" t="s">
        <v>347</v>
      </c>
      <c r="K233" t="s">
        <v>813</v>
      </c>
      <c r="L233" t="s">
        <v>1155</v>
      </c>
      <c r="M233" t="s">
        <v>1155</v>
      </c>
      <c r="N233" t="s">
        <v>2882</v>
      </c>
      <c r="O233" t="s">
        <v>1651</v>
      </c>
      <c r="P233">
        <v>88603342</v>
      </c>
      <c r="Q233">
        <v>22007770</v>
      </c>
      <c r="R233" t="s">
        <v>2883</v>
      </c>
      <c r="S233" s="338">
        <v>89739061</v>
      </c>
      <c r="T233" t="s">
        <v>863</v>
      </c>
      <c r="U233">
        <v>26801666</v>
      </c>
    </row>
    <row r="234" spans="1:21">
      <c r="A234" t="s">
        <v>2884</v>
      </c>
      <c r="B234" t="s">
        <v>2885</v>
      </c>
      <c r="C234" t="s">
        <v>2886</v>
      </c>
      <c r="D234" t="s">
        <v>860</v>
      </c>
      <c r="E234" t="s">
        <v>521</v>
      </c>
      <c r="F234" t="s">
        <v>812</v>
      </c>
      <c r="G234" t="s">
        <v>524</v>
      </c>
      <c r="H234" t="s">
        <v>768</v>
      </c>
      <c r="I234">
        <v>50306</v>
      </c>
      <c r="J234" t="s">
        <v>359</v>
      </c>
      <c r="K234" t="s">
        <v>813</v>
      </c>
      <c r="L234" t="s">
        <v>860</v>
      </c>
      <c r="M234" t="s">
        <v>2887</v>
      </c>
      <c r="N234" t="s">
        <v>2888</v>
      </c>
      <c r="O234" t="s">
        <v>1651</v>
      </c>
      <c r="P234">
        <v>26809036</v>
      </c>
      <c r="Q234">
        <v>88980489</v>
      </c>
      <c r="R234" t="s">
        <v>2889</v>
      </c>
      <c r="S234" s="338">
        <v>83110997</v>
      </c>
      <c r="T234" t="s">
        <v>2890</v>
      </c>
      <c r="U234">
        <v>88152173</v>
      </c>
    </row>
    <row r="235" spans="1:21">
      <c r="A235" t="s">
        <v>2891</v>
      </c>
      <c r="B235" t="s">
        <v>2892</v>
      </c>
      <c r="C235" t="s">
        <v>2893</v>
      </c>
      <c r="D235" t="s">
        <v>860</v>
      </c>
      <c r="E235" t="s">
        <v>521</v>
      </c>
      <c r="F235" t="s">
        <v>812</v>
      </c>
      <c r="G235" t="s">
        <v>524</v>
      </c>
      <c r="H235" t="s">
        <v>768</v>
      </c>
      <c r="I235">
        <v>50306</v>
      </c>
      <c r="J235" t="s">
        <v>359</v>
      </c>
      <c r="K235" t="s">
        <v>813</v>
      </c>
      <c r="L235" t="s">
        <v>860</v>
      </c>
      <c r="M235" t="s">
        <v>2887</v>
      </c>
      <c r="N235" t="s">
        <v>2894</v>
      </c>
      <c r="O235" t="s">
        <v>1651</v>
      </c>
      <c r="P235">
        <v>26828143</v>
      </c>
      <c r="Q235">
        <v>26828143</v>
      </c>
      <c r="R235" t="s">
        <v>2895</v>
      </c>
      <c r="S235" s="338">
        <v>87069472</v>
      </c>
      <c r="T235" t="s">
        <v>2890</v>
      </c>
      <c r="U235">
        <v>26809036</v>
      </c>
    </row>
    <row r="236" spans="1:21">
      <c r="A236" t="s">
        <v>2896</v>
      </c>
      <c r="B236" t="s">
        <v>2897</v>
      </c>
      <c r="C236" t="s">
        <v>2898</v>
      </c>
      <c r="D236" t="s">
        <v>1507</v>
      </c>
      <c r="E236" t="s">
        <v>524</v>
      </c>
      <c r="F236" t="s">
        <v>790</v>
      </c>
      <c r="G236" t="s">
        <v>541</v>
      </c>
      <c r="H236" t="s">
        <v>521</v>
      </c>
      <c r="I236">
        <v>60104</v>
      </c>
      <c r="J236" t="s">
        <v>406</v>
      </c>
      <c r="K236" t="s">
        <v>791</v>
      </c>
      <c r="L236" t="s">
        <v>791</v>
      </c>
      <c r="M236" t="s">
        <v>2899</v>
      </c>
      <c r="N236" t="s">
        <v>2900</v>
      </c>
      <c r="O236" t="s">
        <v>1651</v>
      </c>
      <c r="P236">
        <v>22006109</v>
      </c>
      <c r="Q236" t="s">
        <v>555</v>
      </c>
      <c r="R236" t="s">
        <v>2901</v>
      </c>
      <c r="S236" s="338">
        <v>22006109</v>
      </c>
      <c r="T236" t="s">
        <v>2902</v>
      </c>
      <c r="U236">
        <v>83125145</v>
      </c>
    </row>
    <row r="237" spans="1:21">
      <c r="A237" t="s">
        <v>2903</v>
      </c>
      <c r="B237" t="s">
        <v>2904</v>
      </c>
      <c r="C237" t="s">
        <v>2905</v>
      </c>
      <c r="D237" t="s">
        <v>789</v>
      </c>
      <c r="E237" t="s">
        <v>523</v>
      </c>
      <c r="F237" t="s">
        <v>790</v>
      </c>
      <c r="G237" t="s">
        <v>562</v>
      </c>
      <c r="H237" t="s">
        <v>562</v>
      </c>
      <c r="I237">
        <v>60505</v>
      </c>
      <c r="J237" t="s">
        <v>440</v>
      </c>
      <c r="K237" t="s">
        <v>791</v>
      </c>
      <c r="L237" t="s">
        <v>1615</v>
      </c>
      <c r="M237" t="s">
        <v>2906</v>
      </c>
      <c r="N237" t="s">
        <v>2907</v>
      </c>
      <c r="O237" t="s">
        <v>1651</v>
      </c>
      <c r="P237">
        <v>27411146</v>
      </c>
      <c r="Q237">
        <v>63219753</v>
      </c>
      <c r="R237" t="s">
        <v>2908</v>
      </c>
      <c r="S237" s="338">
        <v>83206612</v>
      </c>
      <c r="T237" t="s">
        <v>2909</v>
      </c>
      <c r="U237">
        <v>89839411</v>
      </c>
    </row>
    <row r="238" spans="1:21">
      <c r="A238" t="s">
        <v>2910</v>
      </c>
      <c r="B238" t="s">
        <v>2911</v>
      </c>
      <c r="C238" t="s">
        <v>2912</v>
      </c>
      <c r="D238" t="s">
        <v>789</v>
      </c>
      <c r="E238" t="s">
        <v>573</v>
      </c>
      <c r="F238" t="s">
        <v>790</v>
      </c>
      <c r="G238" t="s">
        <v>562</v>
      </c>
      <c r="H238" t="s">
        <v>768</v>
      </c>
      <c r="I238">
        <v>60506</v>
      </c>
      <c r="J238" t="s">
        <v>441</v>
      </c>
      <c r="K238" t="s">
        <v>791</v>
      </c>
      <c r="L238" t="s">
        <v>1615</v>
      </c>
      <c r="M238" t="s">
        <v>2913</v>
      </c>
      <c r="N238" t="s">
        <v>2914</v>
      </c>
      <c r="O238" t="s">
        <v>1651</v>
      </c>
      <c r="P238">
        <v>22001977</v>
      </c>
      <c r="Q238" t="s">
        <v>555</v>
      </c>
      <c r="R238" t="s">
        <v>2915</v>
      </c>
      <c r="S238" s="338">
        <v>22001977</v>
      </c>
      <c r="T238" t="s">
        <v>2916</v>
      </c>
      <c r="U238">
        <v>27881127</v>
      </c>
    </row>
    <row r="239" spans="1:21">
      <c r="A239" t="s">
        <v>2917</v>
      </c>
      <c r="B239" t="s">
        <v>2918</v>
      </c>
      <c r="C239" t="s">
        <v>2919</v>
      </c>
      <c r="D239" t="s">
        <v>789</v>
      </c>
      <c r="E239" t="s">
        <v>573</v>
      </c>
      <c r="F239" t="s">
        <v>790</v>
      </c>
      <c r="G239" t="s">
        <v>562</v>
      </c>
      <c r="H239" t="s">
        <v>524</v>
      </c>
      <c r="I239">
        <v>60503</v>
      </c>
      <c r="J239" t="s">
        <v>438</v>
      </c>
      <c r="K239" t="s">
        <v>791</v>
      </c>
      <c r="L239" t="s">
        <v>1615</v>
      </c>
      <c r="M239" t="s">
        <v>2920</v>
      </c>
      <c r="N239" t="s">
        <v>2920</v>
      </c>
      <c r="O239" t="s">
        <v>1651</v>
      </c>
      <c r="P239">
        <v>27881232</v>
      </c>
      <c r="Q239" t="s">
        <v>555</v>
      </c>
      <c r="R239" t="s">
        <v>2921</v>
      </c>
      <c r="S239" s="338">
        <v>87205217</v>
      </c>
      <c r="T239" t="s">
        <v>2916</v>
      </c>
      <c r="U239">
        <v>27881127</v>
      </c>
    </row>
    <row r="240" spans="1:21">
      <c r="A240" t="s">
        <v>2922</v>
      </c>
      <c r="B240" t="s">
        <v>2923</v>
      </c>
      <c r="C240" t="s">
        <v>2924</v>
      </c>
      <c r="D240" t="s">
        <v>866</v>
      </c>
      <c r="E240" t="s">
        <v>562</v>
      </c>
      <c r="F240" t="s">
        <v>867</v>
      </c>
      <c r="G240" t="s">
        <v>524</v>
      </c>
      <c r="H240" t="s">
        <v>874</v>
      </c>
      <c r="I240">
        <v>70307</v>
      </c>
      <c r="J240" t="s">
        <v>481</v>
      </c>
      <c r="K240" t="s">
        <v>866</v>
      </c>
      <c r="L240" t="s">
        <v>1136</v>
      </c>
      <c r="M240" t="s">
        <v>2586</v>
      </c>
      <c r="N240" t="s">
        <v>2925</v>
      </c>
      <c r="O240" t="s">
        <v>1651</v>
      </c>
      <c r="P240">
        <v>27989461</v>
      </c>
      <c r="Q240">
        <v>27989461</v>
      </c>
      <c r="R240" t="s">
        <v>2926</v>
      </c>
      <c r="S240" s="338">
        <v>85134558</v>
      </c>
      <c r="T240" t="s">
        <v>1139</v>
      </c>
      <c r="U240">
        <v>27687141</v>
      </c>
    </row>
    <row r="241" spans="1:21">
      <c r="A241" t="s">
        <v>2927</v>
      </c>
      <c r="B241" t="s">
        <v>2928</v>
      </c>
      <c r="C241" t="s">
        <v>2929</v>
      </c>
      <c r="D241" t="s">
        <v>2601</v>
      </c>
      <c r="E241" t="s">
        <v>562</v>
      </c>
      <c r="F241" t="s">
        <v>867</v>
      </c>
      <c r="G241" t="s">
        <v>541</v>
      </c>
      <c r="H241" t="s">
        <v>540</v>
      </c>
      <c r="I241">
        <v>70102</v>
      </c>
      <c r="J241" t="s">
        <v>465</v>
      </c>
      <c r="K241" t="s">
        <v>866</v>
      </c>
      <c r="L241" t="s">
        <v>866</v>
      </c>
      <c r="M241" t="s">
        <v>2930</v>
      </c>
      <c r="N241" t="s">
        <v>2931</v>
      </c>
      <c r="O241" t="s">
        <v>1651</v>
      </c>
      <c r="P241">
        <v>22005116</v>
      </c>
      <c r="Q241" t="s">
        <v>555</v>
      </c>
      <c r="R241" t="s">
        <v>2932</v>
      </c>
      <c r="S241" s="338">
        <v>84984190</v>
      </c>
      <c r="T241" t="s">
        <v>2933</v>
      </c>
      <c r="U241">
        <v>83478507</v>
      </c>
    </row>
    <row r="242" spans="1:21">
      <c r="A242" t="s">
        <v>2934</v>
      </c>
      <c r="B242" t="s">
        <v>2935</v>
      </c>
      <c r="C242" t="s">
        <v>2936</v>
      </c>
      <c r="D242" t="s">
        <v>866</v>
      </c>
      <c r="E242" t="s">
        <v>573</v>
      </c>
      <c r="F242" t="s">
        <v>867</v>
      </c>
      <c r="G242" t="s">
        <v>521</v>
      </c>
      <c r="H242" t="s">
        <v>524</v>
      </c>
      <c r="I242">
        <v>70403</v>
      </c>
      <c r="J242" t="s">
        <v>484</v>
      </c>
      <c r="K242" t="s">
        <v>866</v>
      </c>
      <c r="L242" t="s">
        <v>1227</v>
      </c>
      <c r="M242" t="s">
        <v>1228</v>
      </c>
      <c r="N242" t="s">
        <v>1228</v>
      </c>
      <c r="O242" t="s">
        <v>1651</v>
      </c>
      <c r="P242">
        <v>27550213</v>
      </c>
      <c r="Q242" t="s">
        <v>555</v>
      </c>
      <c r="R242" t="s">
        <v>2937</v>
      </c>
      <c r="S242" s="338">
        <v>60423000</v>
      </c>
      <c r="T242" t="s">
        <v>1230</v>
      </c>
      <c r="U242">
        <v>27550289</v>
      </c>
    </row>
    <row r="243" spans="1:21">
      <c r="A243" t="s">
        <v>2938</v>
      </c>
      <c r="B243" t="s">
        <v>2939</v>
      </c>
      <c r="C243" t="s">
        <v>2940</v>
      </c>
      <c r="D243" t="s">
        <v>939</v>
      </c>
      <c r="E243" t="s">
        <v>768</v>
      </c>
      <c r="F243" t="s">
        <v>867</v>
      </c>
      <c r="G243" t="s">
        <v>540</v>
      </c>
      <c r="H243" t="s">
        <v>768</v>
      </c>
      <c r="I243">
        <v>70206</v>
      </c>
      <c r="J243" t="s">
        <v>473</v>
      </c>
      <c r="K243" t="s">
        <v>866</v>
      </c>
      <c r="L243" t="s">
        <v>940</v>
      </c>
      <c r="M243" t="s">
        <v>2465</v>
      </c>
      <c r="N243" t="s">
        <v>2941</v>
      </c>
      <c r="O243" t="s">
        <v>1651</v>
      </c>
      <c r="P243">
        <v>27670452</v>
      </c>
      <c r="Q243" t="s">
        <v>555</v>
      </c>
      <c r="R243" t="s">
        <v>2942</v>
      </c>
      <c r="S243" s="338">
        <v>88543707</v>
      </c>
      <c r="T243" t="s">
        <v>2943</v>
      </c>
      <c r="U243">
        <v>88756410</v>
      </c>
    </row>
    <row r="244" spans="1:21">
      <c r="A244" t="s">
        <v>2944</v>
      </c>
      <c r="B244" t="s">
        <v>2945</v>
      </c>
      <c r="C244" t="s">
        <v>2946</v>
      </c>
      <c r="D244" t="s">
        <v>2660</v>
      </c>
      <c r="E244" t="s">
        <v>524</v>
      </c>
      <c r="F244" t="s">
        <v>644</v>
      </c>
      <c r="G244" t="s">
        <v>1243</v>
      </c>
      <c r="H244" t="s">
        <v>540</v>
      </c>
      <c r="I244">
        <v>21302</v>
      </c>
      <c r="J244" t="s">
        <v>223</v>
      </c>
      <c r="K244" t="s">
        <v>643</v>
      </c>
      <c r="L244" t="s">
        <v>2661</v>
      </c>
      <c r="M244" t="s">
        <v>2669</v>
      </c>
      <c r="N244" t="s">
        <v>2947</v>
      </c>
      <c r="O244" t="s">
        <v>1651</v>
      </c>
      <c r="P244">
        <v>72967860</v>
      </c>
      <c r="Q244">
        <v>88271381</v>
      </c>
      <c r="R244" t="s">
        <v>2948</v>
      </c>
      <c r="S244" s="338">
        <v>86435121</v>
      </c>
      <c r="T244" t="s">
        <v>2949</v>
      </c>
      <c r="U244">
        <v>83237385</v>
      </c>
    </row>
    <row r="245" spans="1:21">
      <c r="A245" t="s">
        <v>2950</v>
      </c>
      <c r="B245" t="s">
        <v>2951</v>
      </c>
      <c r="C245" t="s">
        <v>2952</v>
      </c>
      <c r="D245" t="s">
        <v>2660</v>
      </c>
      <c r="E245" t="s">
        <v>541</v>
      </c>
      <c r="F245" t="s">
        <v>644</v>
      </c>
      <c r="G245" t="s">
        <v>1243</v>
      </c>
      <c r="H245" t="s">
        <v>562</v>
      </c>
      <c r="I245">
        <v>21305</v>
      </c>
      <c r="J245" t="s">
        <v>226</v>
      </c>
      <c r="K245" t="s">
        <v>643</v>
      </c>
      <c r="L245" t="s">
        <v>2661</v>
      </c>
      <c r="M245" t="s">
        <v>2953</v>
      </c>
      <c r="N245" t="s">
        <v>2953</v>
      </c>
      <c r="O245" t="s">
        <v>1651</v>
      </c>
      <c r="P245">
        <v>24702950</v>
      </c>
      <c r="Q245" t="s">
        <v>555</v>
      </c>
      <c r="R245" t="s">
        <v>2954</v>
      </c>
      <c r="S245" s="338">
        <v>24702950</v>
      </c>
      <c r="T245" t="s">
        <v>2955</v>
      </c>
      <c r="U245">
        <v>24700533</v>
      </c>
    </row>
    <row r="246" spans="1:21">
      <c r="A246" t="s">
        <v>2956</v>
      </c>
      <c r="B246" t="s">
        <v>2957</v>
      </c>
      <c r="C246" t="s">
        <v>2958</v>
      </c>
      <c r="D246" t="s">
        <v>939</v>
      </c>
      <c r="E246" t="s">
        <v>562</v>
      </c>
      <c r="F246" t="s">
        <v>867</v>
      </c>
      <c r="G246" t="s">
        <v>540</v>
      </c>
      <c r="H246" t="s">
        <v>521</v>
      </c>
      <c r="I246">
        <v>70204</v>
      </c>
      <c r="J246" t="s">
        <v>471</v>
      </c>
      <c r="K246" t="s">
        <v>866</v>
      </c>
      <c r="L246" t="s">
        <v>940</v>
      </c>
      <c r="M246" t="s">
        <v>2626</v>
      </c>
      <c r="N246" t="s">
        <v>2959</v>
      </c>
      <c r="O246" t="s">
        <v>1651</v>
      </c>
      <c r="P246">
        <v>27634438</v>
      </c>
      <c r="Q246">
        <v>27634438</v>
      </c>
      <c r="R246" t="s">
        <v>2960</v>
      </c>
      <c r="S246" s="338">
        <v>27634438</v>
      </c>
      <c r="T246" t="s">
        <v>2628</v>
      </c>
      <c r="U246">
        <v>27633911</v>
      </c>
    </row>
    <row r="247" spans="1:21">
      <c r="A247" t="s">
        <v>2961</v>
      </c>
      <c r="B247" t="s">
        <v>2962</v>
      </c>
      <c r="C247" t="s">
        <v>2963</v>
      </c>
      <c r="D247" t="s">
        <v>791</v>
      </c>
      <c r="E247" t="s">
        <v>524</v>
      </c>
      <c r="F247" t="s">
        <v>790</v>
      </c>
      <c r="G247" t="s">
        <v>541</v>
      </c>
      <c r="H247" t="s">
        <v>768</v>
      </c>
      <c r="I247">
        <v>60106</v>
      </c>
      <c r="J247" t="s">
        <v>408</v>
      </c>
      <c r="K247" t="s">
        <v>791</v>
      </c>
      <c r="L247" t="s">
        <v>791</v>
      </c>
      <c r="M247" t="s">
        <v>2964</v>
      </c>
      <c r="N247" t="s">
        <v>2964</v>
      </c>
      <c r="O247" t="s">
        <v>1651</v>
      </c>
      <c r="P247">
        <v>22002702</v>
      </c>
      <c r="Q247">
        <v>26613357</v>
      </c>
      <c r="R247" t="s">
        <v>2965</v>
      </c>
      <c r="S247" s="338">
        <v>88429636</v>
      </c>
      <c r="T247" t="s">
        <v>2514</v>
      </c>
      <c r="U247">
        <v>24591100</v>
      </c>
    </row>
    <row r="248" spans="1:21">
      <c r="A248" t="s">
        <v>2966</v>
      </c>
      <c r="B248" t="s">
        <v>2967</v>
      </c>
      <c r="C248" t="s">
        <v>2968</v>
      </c>
      <c r="D248" t="s">
        <v>791</v>
      </c>
      <c r="E248" t="s">
        <v>521</v>
      </c>
      <c r="F248" t="s">
        <v>790</v>
      </c>
      <c r="G248" t="s">
        <v>521</v>
      </c>
      <c r="H248" t="s">
        <v>540</v>
      </c>
      <c r="I248">
        <v>60402</v>
      </c>
      <c r="J248" t="s">
        <v>2969</v>
      </c>
      <c r="K248" t="s">
        <v>791</v>
      </c>
      <c r="L248" t="s">
        <v>2493</v>
      </c>
      <c r="M248" t="s">
        <v>698</v>
      </c>
      <c r="N248" t="s">
        <v>1255</v>
      </c>
      <c r="O248" t="s">
        <v>1651</v>
      </c>
      <c r="P248">
        <v>26478375</v>
      </c>
      <c r="Q248">
        <v>26478375</v>
      </c>
      <c r="R248" t="s">
        <v>2970</v>
      </c>
      <c r="S248" s="338">
        <v>72862389</v>
      </c>
      <c r="T248" t="s">
        <v>2496</v>
      </c>
      <c r="U248">
        <v>88207202</v>
      </c>
    </row>
    <row r="249" spans="1:21">
      <c r="A249" t="s">
        <v>2971</v>
      </c>
      <c r="B249" t="s">
        <v>2972</v>
      </c>
      <c r="C249" t="s">
        <v>2973</v>
      </c>
      <c r="D249" t="s">
        <v>671</v>
      </c>
      <c r="E249" t="s">
        <v>768</v>
      </c>
      <c r="F249" t="s">
        <v>522</v>
      </c>
      <c r="G249" t="s">
        <v>973</v>
      </c>
      <c r="H249" t="s">
        <v>562</v>
      </c>
      <c r="I249">
        <v>11105</v>
      </c>
      <c r="J249" t="s">
        <v>77</v>
      </c>
      <c r="K249" t="s">
        <v>525</v>
      </c>
      <c r="L249" t="s">
        <v>1025</v>
      </c>
      <c r="M249" t="s">
        <v>2974</v>
      </c>
      <c r="N249" t="s">
        <v>2974</v>
      </c>
      <c r="O249" t="s">
        <v>1651</v>
      </c>
      <c r="P249">
        <v>22291993</v>
      </c>
      <c r="Q249">
        <v>22943651</v>
      </c>
      <c r="R249" t="s">
        <v>2975</v>
      </c>
      <c r="S249" s="338">
        <v>87087406</v>
      </c>
      <c r="T249" t="s">
        <v>1027</v>
      </c>
      <c r="U249">
        <v>22942049</v>
      </c>
    </row>
    <row r="250" spans="1:21">
      <c r="A250" t="s">
        <v>2976</v>
      </c>
      <c r="B250" t="s">
        <v>2977</v>
      </c>
      <c r="C250" t="s">
        <v>2978</v>
      </c>
      <c r="D250" t="s">
        <v>2195</v>
      </c>
      <c r="E250" t="s">
        <v>524</v>
      </c>
      <c r="F250" t="s">
        <v>522</v>
      </c>
      <c r="G250" t="s">
        <v>768</v>
      </c>
      <c r="H250" t="s">
        <v>562</v>
      </c>
      <c r="I250">
        <v>10605</v>
      </c>
      <c r="J250" t="s">
        <v>45</v>
      </c>
      <c r="K250" t="s">
        <v>525</v>
      </c>
      <c r="L250" t="s">
        <v>1450</v>
      </c>
      <c r="M250" t="s">
        <v>2979</v>
      </c>
      <c r="N250" t="s">
        <v>2980</v>
      </c>
      <c r="O250" t="s">
        <v>1651</v>
      </c>
      <c r="P250">
        <v>22005071</v>
      </c>
      <c r="Q250" t="s">
        <v>555</v>
      </c>
      <c r="R250" t="s">
        <v>2981</v>
      </c>
      <c r="S250" s="338">
        <v>62272360</v>
      </c>
      <c r="T250" t="s">
        <v>2250</v>
      </c>
      <c r="U250">
        <v>25467360</v>
      </c>
    </row>
    <row r="251" spans="1:21">
      <c r="A251" t="s">
        <v>2982</v>
      </c>
      <c r="B251" t="s">
        <v>2983</v>
      </c>
      <c r="C251" t="s">
        <v>2984</v>
      </c>
      <c r="D251" t="s">
        <v>1186</v>
      </c>
      <c r="E251" t="s">
        <v>562</v>
      </c>
      <c r="F251" t="s">
        <v>644</v>
      </c>
      <c r="G251" t="s">
        <v>632</v>
      </c>
      <c r="H251" t="s">
        <v>768</v>
      </c>
      <c r="I251">
        <v>21006</v>
      </c>
      <c r="J251" t="s">
        <v>202</v>
      </c>
      <c r="K251" t="s">
        <v>643</v>
      </c>
      <c r="L251" t="s">
        <v>1186</v>
      </c>
      <c r="M251" t="s">
        <v>2985</v>
      </c>
      <c r="N251" t="s">
        <v>2986</v>
      </c>
      <c r="O251" t="s">
        <v>1651</v>
      </c>
      <c r="P251">
        <v>44028592</v>
      </c>
      <c r="Q251" t="s">
        <v>555</v>
      </c>
      <c r="R251" t="s">
        <v>2987</v>
      </c>
      <c r="S251" s="338">
        <v>87799779</v>
      </c>
      <c r="T251" t="s">
        <v>2988</v>
      </c>
      <c r="U251">
        <v>83187649</v>
      </c>
    </row>
    <row r="252" spans="1:21">
      <c r="A252" t="s">
        <v>2989</v>
      </c>
      <c r="B252" t="s">
        <v>2990</v>
      </c>
      <c r="C252" t="s">
        <v>2991</v>
      </c>
      <c r="D252" t="s">
        <v>2601</v>
      </c>
      <c r="E252" t="s">
        <v>521</v>
      </c>
      <c r="F252" t="s">
        <v>867</v>
      </c>
      <c r="G252" t="s">
        <v>521</v>
      </c>
      <c r="H252" t="s">
        <v>541</v>
      </c>
      <c r="I252">
        <v>70401</v>
      </c>
      <c r="J252" t="s">
        <v>482</v>
      </c>
      <c r="K252" t="s">
        <v>866</v>
      </c>
      <c r="L252" t="s">
        <v>1227</v>
      </c>
      <c r="M252" t="s">
        <v>2992</v>
      </c>
      <c r="N252" t="s">
        <v>688</v>
      </c>
      <c r="O252" t="s">
        <v>1651</v>
      </c>
      <c r="P252">
        <v>84033703</v>
      </c>
      <c r="Q252" t="s">
        <v>555</v>
      </c>
      <c r="R252" t="s">
        <v>2993</v>
      </c>
      <c r="S252" s="338">
        <v>84033703</v>
      </c>
      <c r="T252" t="s">
        <v>2994</v>
      </c>
      <c r="U252">
        <v>87119410</v>
      </c>
    </row>
    <row r="253" spans="1:21">
      <c r="A253" t="s">
        <v>2995</v>
      </c>
      <c r="B253" t="s">
        <v>2996</v>
      </c>
      <c r="C253" t="s">
        <v>2997</v>
      </c>
      <c r="D253" t="s">
        <v>866</v>
      </c>
      <c r="E253" t="s">
        <v>521</v>
      </c>
      <c r="F253" t="s">
        <v>867</v>
      </c>
      <c r="G253" t="s">
        <v>524</v>
      </c>
      <c r="H253" t="s">
        <v>540</v>
      </c>
      <c r="I253">
        <v>70302</v>
      </c>
      <c r="J253" t="s">
        <v>476</v>
      </c>
      <c r="K253" t="s">
        <v>866</v>
      </c>
      <c r="L253" t="s">
        <v>1136</v>
      </c>
      <c r="M253" t="s">
        <v>2998</v>
      </c>
      <c r="N253" t="s">
        <v>2999</v>
      </c>
      <c r="O253" t="s">
        <v>1651</v>
      </c>
      <c r="P253">
        <v>22006469</v>
      </c>
      <c r="Q253">
        <v>27699901</v>
      </c>
      <c r="R253" t="s">
        <v>3000</v>
      </c>
      <c r="S253" s="338">
        <v>27698004</v>
      </c>
      <c r="T253" t="s">
        <v>3001</v>
      </c>
      <c r="U253">
        <v>27685436</v>
      </c>
    </row>
    <row r="254" spans="1:21">
      <c r="A254" t="s">
        <v>3002</v>
      </c>
      <c r="B254" t="s">
        <v>3003</v>
      </c>
      <c r="C254" t="s">
        <v>3004</v>
      </c>
      <c r="D254" t="s">
        <v>1566</v>
      </c>
      <c r="E254" t="s">
        <v>562</v>
      </c>
      <c r="F254" t="s">
        <v>672</v>
      </c>
      <c r="G254" t="s">
        <v>632</v>
      </c>
      <c r="H254" t="s">
        <v>541</v>
      </c>
      <c r="I254">
        <v>41001</v>
      </c>
      <c r="J254" t="s">
        <v>337</v>
      </c>
      <c r="K254" t="s">
        <v>673</v>
      </c>
      <c r="L254" t="s">
        <v>1566</v>
      </c>
      <c r="M254" t="s">
        <v>1567</v>
      </c>
      <c r="N254" t="s">
        <v>563</v>
      </c>
      <c r="O254" t="s">
        <v>1651</v>
      </c>
      <c r="P254">
        <v>83169168</v>
      </c>
      <c r="Q254" t="s">
        <v>555</v>
      </c>
      <c r="R254" t="s">
        <v>3005</v>
      </c>
      <c r="S254" s="338">
        <v>83169168</v>
      </c>
      <c r="T254" t="s">
        <v>3006</v>
      </c>
      <c r="U254">
        <v>88766625</v>
      </c>
    </row>
    <row r="255" spans="1:21">
      <c r="A255" t="s">
        <v>3007</v>
      </c>
      <c r="B255" t="s">
        <v>3008</v>
      </c>
      <c r="C255" t="s">
        <v>3009</v>
      </c>
      <c r="D255" t="s">
        <v>1235</v>
      </c>
      <c r="E255" t="s">
        <v>524</v>
      </c>
      <c r="F255" t="s">
        <v>790</v>
      </c>
      <c r="G255" t="s">
        <v>1243</v>
      </c>
      <c r="H255" t="s">
        <v>541</v>
      </c>
      <c r="I255">
        <v>61301</v>
      </c>
      <c r="J255" t="s">
        <v>463</v>
      </c>
      <c r="K255" t="s">
        <v>791</v>
      </c>
      <c r="L255" t="s">
        <v>3010</v>
      </c>
      <c r="M255" t="s">
        <v>3010</v>
      </c>
      <c r="N255" t="s">
        <v>3011</v>
      </c>
      <c r="O255" t="s">
        <v>1651</v>
      </c>
      <c r="P255">
        <v>27351179</v>
      </c>
      <c r="Q255">
        <v>22001252</v>
      </c>
      <c r="R255" t="s">
        <v>3012</v>
      </c>
      <c r="S255" s="338">
        <v>22001252</v>
      </c>
      <c r="T255" t="s">
        <v>3013</v>
      </c>
      <c r="U255">
        <v>27355041</v>
      </c>
    </row>
    <row r="256" spans="1:21">
      <c r="A256" t="s">
        <v>3014</v>
      </c>
      <c r="B256" t="s">
        <v>3015</v>
      </c>
      <c r="C256" t="s">
        <v>3016</v>
      </c>
      <c r="D256" t="s">
        <v>1018</v>
      </c>
      <c r="E256" t="s">
        <v>562</v>
      </c>
      <c r="F256" t="s">
        <v>522</v>
      </c>
      <c r="G256" t="s">
        <v>1019</v>
      </c>
      <c r="H256" t="s">
        <v>521</v>
      </c>
      <c r="I256">
        <v>11904</v>
      </c>
      <c r="J256" t="s">
        <v>110</v>
      </c>
      <c r="K256" t="s">
        <v>525</v>
      </c>
      <c r="L256" t="s">
        <v>1018</v>
      </c>
      <c r="M256" t="s">
        <v>3017</v>
      </c>
      <c r="N256" t="s">
        <v>3018</v>
      </c>
      <c r="O256" t="s">
        <v>1651</v>
      </c>
      <c r="P256">
        <v>27425113</v>
      </c>
      <c r="Q256">
        <v>27425114</v>
      </c>
      <c r="R256" t="s">
        <v>3019</v>
      </c>
      <c r="S256" s="338">
        <v>88807358</v>
      </c>
      <c r="T256" t="s">
        <v>3020</v>
      </c>
      <c r="U256">
        <v>27425113</v>
      </c>
    </row>
    <row r="257" spans="1:21">
      <c r="A257" t="s">
        <v>3021</v>
      </c>
      <c r="B257" t="s">
        <v>3022</v>
      </c>
      <c r="C257" t="s">
        <v>3023</v>
      </c>
      <c r="D257" t="s">
        <v>1018</v>
      </c>
      <c r="E257" t="s">
        <v>632</v>
      </c>
      <c r="F257" t="s">
        <v>522</v>
      </c>
      <c r="G257" t="s">
        <v>1019</v>
      </c>
      <c r="H257" t="s">
        <v>541</v>
      </c>
      <c r="I257">
        <v>11901</v>
      </c>
      <c r="J257" t="s">
        <v>1020</v>
      </c>
      <c r="K257" t="s">
        <v>525</v>
      </c>
      <c r="L257" t="s">
        <v>1018</v>
      </c>
      <c r="M257" t="s">
        <v>1021</v>
      </c>
      <c r="N257" t="s">
        <v>3024</v>
      </c>
      <c r="O257" t="s">
        <v>1651</v>
      </c>
      <c r="P257">
        <v>22009561</v>
      </c>
      <c r="Q257" t="s">
        <v>555</v>
      </c>
      <c r="R257" t="s">
        <v>3025</v>
      </c>
      <c r="S257" s="338">
        <v>22009561</v>
      </c>
      <c r="T257" t="s">
        <v>3026</v>
      </c>
      <c r="U257">
        <v>27725172</v>
      </c>
    </row>
    <row r="258" spans="1:21">
      <c r="A258" t="s">
        <v>3027</v>
      </c>
      <c r="B258" t="s">
        <v>3028</v>
      </c>
      <c r="C258" t="s">
        <v>3029</v>
      </c>
      <c r="D258" t="s">
        <v>1018</v>
      </c>
      <c r="E258" t="s">
        <v>521</v>
      </c>
      <c r="F258" t="s">
        <v>522</v>
      </c>
      <c r="G258" t="s">
        <v>1019</v>
      </c>
      <c r="H258" t="s">
        <v>523</v>
      </c>
      <c r="I258">
        <v>11909</v>
      </c>
      <c r="J258" t="s">
        <v>115</v>
      </c>
      <c r="K258" t="s">
        <v>525</v>
      </c>
      <c r="L258" t="s">
        <v>1018</v>
      </c>
      <c r="M258" t="s">
        <v>3030</v>
      </c>
      <c r="N258" t="s">
        <v>3031</v>
      </c>
      <c r="O258" t="s">
        <v>1651</v>
      </c>
      <c r="P258">
        <v>27870510</v>
      </c>
      <c r="Q258" t="s">
        <v>555</v>
      </c>
      <c r="R258" t="s">
        <v>3032</v>
      </c>
      <c r="S258" s="338">
        <v>27850510</v>
      </c>
      <c r="T258" t="s">
        <v>2717</v>
      </c>
      <c r="U258">
        <v>22005213</v>
      </c>
    </row>
    <row r="259" spans="1:21">
      <c r="A259" t="s">
        <v>3033</v>
      </c>
      <c r="B259" t="s">
        <v>3034</v>
      </c>
      <c r="C259" t="s">
        <v>3035</v>
      </c>
      <c r="D259" t="s">
        <v>1186</v>
      </c>
      <c r="E259" t="s">
        <v>562</v>
      </c>
      <c r="F259" t="s">
        <v>644</v>
      </c>
      <c r="G259" t="s">
        <v>632</v>
      </c>
      <c r="H259" t="s">
        <v>768</v>
      </c>
      <c r="I259">
        <v>21006</v>
      </c>
      <c r="J259" t="s">
        <v>202</v>
      </c>
      <c r="K259" t="s">
        <v>643</v>
      </c>
      <c r="L259" t="s">
        <v>1186</v>
      </c>
      <c r="M259" t="s">
        <v>2985</v>
      </c>
      <c r="N259" t="s">
        <v>592</v>
      </c>
      <c r="O259" t="s">
        <v>1651</v>
      </c>
      <c r="P259">
        <v>24041060</v>
      </c>
      <c r="Q259">
        <v>24041153</v>
      </c>
      <c r="R259" t="s">
        <v>3036</v>
      </c>
      <c r="S259" s="338">
        <v>83164423</v>
      </c>
      <c r="T259" t="s">
        <v>2988</v>
      </c>
      <c r="U259">
        <v>83187649</v>
      </c>
    </row>
    <row r="260" spans="1:21">
      <c r="A260" t="s">
        <v>3037</v>
      </c>
      <c r="B260" t="s">
        <v>3038</v>
      </c>
      <c r="C260" t="s">
        <v>3039</v>
      </c>
      <c r="D260" t="s">
        <v>1186</v>
      </c>
      <c r="E260" t="s">
        <v>1364</v>
      </c>
      <c r="F260" t="s">
        <v>644</v>
      </c>
      <c r="G260" t="s">
        <v>632</v>
      </c>
      <c r="H260" t="s">
        <v>973</v>
      </c>
      <c r="I260">
        <v>21011</v>
      </c>
      <c r="J260" t="s">
        <v>207</v>
      </c>
      <c r="K260" t="s">
        <v>643</v>
      </c>
      <c r="L260" t="s">
        <v>1186</v>
      </c>
      <c r="M260" t="s">
        <v>2817</v>
      </c>
      <c r="N260" t="s">
        <v>3040</v>
      </c>
      <c r="O260" t="s">
        <v>1651</v>
      </c>
      <c r="P260">
        <v>24673033</v>
      </c>
      <c r="Q260">
        <v>24673033</v>
      </c>
      <c r="R260" t="s">
        <v>3041</v>
      </c>
      <c r="S260" s="338">
        <v>24673033</v>
      </c>
      <c r="T260" t="s">
        <v>2819</v>
      </c>
      <c r="U260">
        <v>24673035</v>
      </c>
    </row>
    <row r="261" spans="1:21">
      <c r="A261" t="s">
        <v>3042</v>
      </c>
      <c r="B261" t="s">
        <v>3043</v>
      </c>
      <c r="C261" t="s">
        <v>3044</v>
      </c>
      <c r="D261" t="s">
        <v>1186</v>
      </c>
      <c r="E261" t="s">
        <v>973</v>
      </c>
      <c r="F261" t="s">
        <v>644</v>
      </c>
      <c r="G261" t="s">
        <v>632</v>
      </c>
      <c r="H261" t="s">
        <v>1364</v>
      </c>
      <c r="I261">
        <v>21012</v>
      </c>
      <c r="J261" t="s">
        <v>208</v>
      </c>
      <c r="K261" t="s">
        <v>643</v>
      </c>
      <c r="L261" t="s">
        <v>1186</v>
      </c>
      <c r="M261" t="s">
        <v>3045</v>
      </c>
      <c r="N261" t="s">
        <v>674</v>
      </c>
      <c r="O261" t="s">
        <v>1651</v>
      </c>
      <c r="P261">
        <v>24780042</v>
      </c>
      <c r="Q261">
        <v>24780042</v>
      </c>
      <c r="R261" t="s">
        <v>3046</v>
      </c>
      <c r="S261" s="338">
        <v>24780042</v>
      </c>
      <c r="T261" t="s">
        <v>3047</v>
      </c>
      <c r="U261">
        <v>24780158</v>
      </c>
    </row>
    <row r="262" spans="1:21">
      <c r="A262" t="s">
        <v>3048</v>
      </c>
      <c r="B262" t="s">
        <v>3049</v>
      </c>
      <c r="C262" t="s">
        <v>3050</v>
      </c>
      <c r="D262" t="s">
        <v>866</v>
      </c>
      <c r="E262" t="s">
        <v>540</v>
      </c>
      <c r="F262" t="s">
        <v>867</v>
      </c>
      <c r="G262" t="s">
        <v>541</v>
      </c>
      <c r="H262" t="s">
        <v>540</v>
      </c>
      <c r="I262">
        <v>70102</v>
      </c>
      <c r="J262" t="s">
        <v>465</v>
      </c>
      <c r="K262" t="s">
        <v>866</v>
      </c>
      <c r="L262" t="s">
        <v>866</v>
      </c>
      <c r="M262" t="s">
        <v>2930</v>
      </c>
      <c r="N262" t="s">
        <v>3051</v>
      </c>
      <c r="O262" t="s">
        <v>1651</v>
      </c>
      <c r="P262">
        <v>27566337</v>
      </c>
      <c r="Q262">
        <v>27566337</v>
      </c>
      <c r="R262" t="s">
        <v>3052</v>
      </c>
      <c r="S262" s="338">
        <v>24411701</v>
      </c>
      <c r="T262" t="s">
        <v>2563</v>
      </c>
      <c r="U262">
        <v>27582530</v>
      </c>
    </row>
    <row r="263" spans="1:21">
      <c r="A263" t="s">
        <v>3053</v>
      </c>
      <c r="B263" t="s">
        <v>3054</v>
      </c>
      <c r="C263" t="s">
        <v>3055</v>
      </c>
      <c r="D263" t="s">
        <v>2660</v>
      </c>
      <c r="E263" t="s">
        <v>521</v>
      </c>
      <c r="F263" t="s">
        <v>644</v>
      </c>
      <c r="G263" t="s">
        <v>1243</v>
      </c>
      <c r="H263" t="s">
        <v>573</v>
      </c>
      <c r="I263">
        <v>21308</v>
      </c>
      <c r="J263" t="s">
        <v>229</v>
      </c>
      <c r="K263" t="s">
        <v>643</v>
      </c>
      <c r="L263" t="s">
        <v>2661</v>
      </c>
      <c r="M263" t="s">
        <v>3056</v>
      </c>
      <c r="N263" t="s">
        <v>3056</v>
      </c>
      <c r="O263" t="s">
        <v>1651</v>
      </c>
      <c r="P263">
        <v>89785130</v>
      </c>
      <c r="Q263" t="s">
        <v>555</v>
      </c>
      <c r="R263" t="s">
        <v>3057</v>
      </c>
      <c r="S263" s="338">
        <v>83290288</v>
      </c>
      <c r="T263" t="s">
        <v>2685</v>
      </c>
      <c r="U263">
        <v>21006015</v>
      </c>
    </row>
    <row r="264" spans="1:21">
      <c r="A264" t="s">
        <v>3058</v>
      </c>
      <c r="B264" t="s">
        <v>3059</v>
      </c>
      <c r="C264" t="s">
        <v>3060</v>
      </c>
      <c r="D264" t="s">
        <v>1494</v>
      </c>
      <c r="E264" t="s">
        <v>874</v>
      </c>
      <c r="F264" t="s">
        <v>522</v>
      </c>
      <c r="G264" t="s">
        <v>2123</v>
      </c>
      <c r="H264" t="s">
        <v>562</v>
      </c>
      <c r="I264">
        <v>11605</v>
      </c>
      <c r="J264" t="s">
        <v>99</v>
      </c>
      <c r="K264" t="s">
        <v>525</v>
      </c>
      <c r="L264" t="s">
        <v>3061</v>
      </c>
      <c r="M264" t="s">
        <v>3062</v>
      </c>
      <c r="N264" t="s">
        <v>2980</v>
      </c>
      <c r="O264" t="s">
        <v>1651</v>
      </c>
      <c r="P264">
        <v>26451071</v>
      </c>
      <c r="Q264" t="s">
        <v>555</v>
      </c>
      <c r="R264" t="s">
        <v>3063</v>
      </c>
      <c r="S264" s="338">
        <v>89240373</v>
      </c>
      <c r="T264" t="s">
        <v>3064</v>
      </c>
      <c r="U264">
        <v>22794406</v>
      </c>
    </row>
    <row r="265" spans="1:21">
      <c r="A265" t="s">
        <v>3065</v>
      </c>
      <c r="B265" t="s">
        <v>3066</v>
      </c>
      <c r="C265" t="s">
        <v>3067</v>
      </c>
      <c r="D265" t="s">
        <v>1018</v>
      </c>
      <c r="E265" t="s">
        <v>562</v>
      </c>
      <c r="F265" t="s">
        <v>522</v>
      </c>
      <c r="G265" t="s">
        <v>1019</v>
      </c>
      <c r="H265" t="s">
        <v>521</v>
      </c>
      <c r="I265">
        <v>11904</v>
      </c>
      <c r="J265" t="s">
        <v>110</v>
      </c>
      <c r="K265" t="s">
        <v>525</v>
      </c>
      <c r="L265" t="s">
        <v>1018</v>
      </c>
      <c r="M265" t="s">
        <v>3017</v>
      </c>
      <c r="N265" t="s">
        <v>3068</v>
      </c>
      <c r="O265" t="s">
        <v>1651</v>
      </c>
      <c r="P265">
        <v>27721635</v>
      </c>
      <c r="Q265" t="s">
        <v>555</v>
      </c>
      <c r="R265" t="s">
        <v>3069</v>
      </c>
      <c r="S265" s="338">
        <v>85607759</v>
      </c>
      <c r="T265" t="s">
        <v>3020</v>
      </c>
      <c r="U265">
        <v>22725171</v>
      </c>
    </row>
    <row r="266" spans="1:21">
      <c r="A266" t="s">
        <v>3070</v>
      </c>
      <c r="B266" t="s">
        <v>3071</v>
      </c>
      <c r="C266" t="s">
        <v>1880</v>
      </c>
      <c r="D266" t="s">
        <v>1235</v>
      </c>
      <c r="E266" t="s">
        <v>573</v>
      </c>
      <c r="F266" t="s">
        <v>790</v>
      </c>
      <c r="G266" t="s">
        <v>573</v>
      </c>
      <c r="H266" t="s">
        <v>521</v>
      </c>
      <c r="I266">
        <v>60804</v>
      </c>
      <c r="J266" t="s">
        <v>451</v>
      </c>
      <c r="K266" t="s">
        <v>791</v>
      </c>
      <c r="L266" t="s">
        <v>1464</v>
      </c>
      <c r="M266" t="s">
        <v>3072</v>
      </c>
      <c r="N266" t="s">
        <v>1882</v>
      </c>
      <c r="O266" t="s">
        <v>1651</v>
      </c>
      <c r="P266">
        <v>27847047</v>
      </c>
      <c r="Q266">
        <v>27847047</v>
      </c>
      <c r="R266" t="s">
        <v>3073</v>
      </c>
      <c r="S266" s="338">
        <v>27847047</v>
      </c>
      <c r="T266" t="s">
        <v>3074</v>
      </c>
      <c r="U266">
        <v>27735242</v>
      </c>
    </row>
    <row r="267" spans="1:21">
      <c r="A267" t="s">
        <v>3075</v>
      </c>
      <c r="B267" t="s">
        <v>3076</v>
      </c>
      <c r="C267" t="s">
        <v>3077</v>
      </c>
      <c r="D267" t="s">
        <v>1566</v>
      </c>
      <c r="E267" t="s">
        <v>562</v>
      </c>
      <c r="F267" t="s">
        <v>672</v>
      </c>
      <c r="G267" t="s">
        <v>632</v>
      </c>
      <c r="H267" t="s">
        <v>541</v>
      </c>
      <c r="I267">
        <v>41001</v>
      </c>
      <c r="J267" t="s">
        <v>337</v>
      </c>
      <c r="K267" t="s">
        <v>673</v>
      </c>
      <c r="L267" t="s">
        <v>1566</v>
      </c>
      <c r="M267" t="s">
        <v>1567</v>
      </c>
      <c r="N267" t="s">
        <v>3078</v>
      </c>
      <c r="O267" t="s">
        <v>1651</v>
      </c>
      <c r="P267">
        <v>70147671</v>
      </c>
      <c r="Q267" t="s">
        <v>555</v>
      </c>
      <c r="R267" t="s">
        <v>3079</v>
      </c>
      <c r="S267" s="338">
        <v>85820016</v>
      </c>
      <c r="T267" t="s">
        <v>3006</v>
      </c>
      <c r="U267">
        <v>88766625</v>
      </c>
    </row>
    <row r="268" spans="1:21">
      <c r="A268" t="s">
        <v>3080</v>
      </c>
      <c r="B268" t="s">
        <v>3081</v>
      </c>
      <c r="C268" t="s">
        <v>3082</v>
      </c>
      <c r="D268" t="s">
        <v>1018</v>
      </c>
      <c r="E268" t="s">
        <v>768</v>
      </c>
      <c r="F268" t="s">
        <v>522</v>
      </c>
      <c r="G268" t="s">
        <v>1019</v>
      </c>
      <c r="H268" t="s">
        <v>573</v>
      </c>
      <c r="I268">
        <v>11908</v>
      </c>
      <c r="J268" t="s">
        <v>114</v>
      </c>
      <c r="K268" t="s">
        <v>525</v>
      </c>
      <c r="L268" t="s">
        <v>1018</v>
      </c>
      <c r="M268" t="s">
        <v>3083</v>
      </c>
      <c r="N268" t="s">
        <v>941</v>
      </c>
      <c r="O268" t="s">
        <v>1651</v>
      </c>
      <c r="P268">
        <v>22005300</v>
      </c>
      <c r="Q268" t="s">
        <v>555</v>
      </c>
      <c r="R268" t="s">
        <v>3084</v>
      </c>
      <c r="S268" s="338">
        <v>22005300</v>
      </c>
      <c r="T268" t="s">
        <v>3085</v>
      </c>
      <c r="U268">
        <v>27711405</v>
      </c>
    </row>
    <row r="269" spans="1:21">
      <c r="A269" t="s">
        <v>3086</v>
      </c>
      <c r="B269" t="s">
        <v>3087</v>
      </c>
      <c r="C269" t="s">
        <v>3088</v>
      </c>
      <c r="D269" t="s">
        <v>789</v>
      </c>
      <c r="E269" t="s">
        <v>562</v>
      </c>
      <c r="F269" t="s">
        <v>790</v>
      </c>
      <c r="G269" t="s">
        <v>524</v>
      </c>
      <c r="H269" t="s">
        <v>562</v>
      </c>
      <c r="I269">
        <v>60305</v>
      </c>
      <c r="J269" t="s">
        <v>428</v>
      </c>
      <c r="K269" t="s">
        <v>791</v>
      </c>
      <c r="L269" t="s">
        <v>792</v>
      </c>
      <c r="M269" t="s">
        <v>3089</v>
      </c>
      <c r="N269" t="s">
        <v>1028</v>
      </c>
      <c r="O269" t="s">
        <v>1651</v>
      </c>
      <c r="P269">
        <v>22005632</v>
      </c>
      <c r="Q269">
        <v>86534761</v>
      </c>
      <c r="R269" t="s">
        <v>3090</v>
      </c>
      <c r="S269" s="338">
        <v>83208355</v>
      </c>
      <c r="T269" t="s">
        <v>3091</v>
      </c>
      <c r="U269">
        <v>27300748</v>
      </c>
    </row>
    <row r="270" spans="1:21">
      <c r="A270" t="s">
        <v>3092</v>
      </c>
      <c r="B270" t="s">
        <v>3093</v>
      </c>
      <c r="C270" t="s">
        <v>3094</v>
      </c>
      <c r="D270" t="s">
        <v>1186</v>
      </c>
      <c r="E270" t="s">
        <v>874</v>
      </c>
      <c r="F270" t="s">
        <v>644</v>
      </c>
      <c r="G270" t="s">
        <v>632</v>
      </c>
      <c r="H270" t="s">
        <v>973</v>
      </c>
      <c r="I270">
        <v>21011</v>
      </c>
      <c r="J270" t="s">
        <v>207</v>
      </c>
      <c r="K270" t="s">
        <v>643</v>
      </c>
      <c r="L270" t="s">
        <v>1186</v>
      </c>
      <c r="M270" t="s">
        <v>2817</v>
      </c>
      <c r="N270" t="s">
        <v>3095</v>
      </c>
      <c r="O270" t="s">
        <v>1651</v>
      </c>
      <c r="P270">
        <v>24695006</v>
      </c>
      <c r="Q270" t="s">
        <v>555</v>
      </c>
      <c r="R270" t="s">
        <v>3096</v>
      </c>
      <c r="S270" s="338">
        <v>86173326</v>
      </c>
      <c r="T270" t="s">
        <v>2841</v>
      </c>
      <c r="U270">
        <v>24699197</v>
      </c>
    </row>
    <row r="271" spans="1:21">
      <c r="A271" t="s">
        <v>3097</v>
      </c>
      <c r="B271" t="s">
        <v>3098</v>
      </c>
      <c r="C271" t="s">
        <v>3099</v>
      </c>
      <c r="D271" t="s">
        <v>1186</v>
      </c>
      <c r="E271" t="s">
        <v>768</v>
      </c>
      <c r="F271" t="s">
        <v>644</v>
      </c>
      <c r="G271" t="s">
        <v>632</v>
      </c>
      <c r="H271" t="s">
        <v>874</v>
      </c>
      <c r="I271">
        <v>21007</v>
      </c>
      <c r="J271" t="s">
        <v>203</v>
      </c>
      <c r="K271" t="s">
        <v>643</v>
      </c>
      <c r="L271" t="s">
        <v>1186</v>
      </c>
      <c r="M271" t="s">
        <v>3100</v>
      </c>
      <c r="N271" t="s">
        <v>592</v>
      </c>
      <c r="O271" t="s">
        <v>1651</v>
      </c>
      <c r="P271">
        <v>24691644</v>
      </c>
      <c r="Q271">
        <v>24691442</v>
      </c>
      <c r="R271" t="s">
        <v>3101</v>
      </c>
      <c r="S271" s="338">
        <v>24691644</v>
      </c>
      <c r="T271" t="s">
        <v>3102</v>
      </c>
      <c r="U271">
        <v>24799162</v>
      </c>
    </row>
    <row r="272" spans="1:21">
      <c r="A272" t="s">
        <v>3103</v>
      </c>
      <c r="B272" t="s">
        <v>3104</v>
      </c>
      <c r="C272" t="s">
        <v>3105</v>
      </c>
      <c r="D272" t="s">
        <v>811</v>
      </c>
      <c r="E272" t="s">
        <v>540</v>
      </c>
      <c r="F272" t="s">
        <v>812</v>
      </c>
      <c r="G272" t="s">
        <v>541</v>
      </c>
      <c r="H272" t="s">
        <v>521</v>
      </c>
      <c r="I272">
        <v>50104</v>
      </c>
      <c r="J272" t="s">
        <v>345</v>
      </c>
      <c r="K272" t="s">
        <v>813</v>
      </c>
      <c r="L272" t="s">
        <v>811</v>
      </c>
      <c r="M272" t="s">
        <v>3106</v>
      </c>
      <c r="N272" t="s">
        <v>3107</v>
      </c>
      <c r="O272" t="s">
        <v>1651</v>
      </c>
      <c r="P272">
        <v>26670148</v>
      </c>
      <c r="Q272" t="s">
        <v>555</v>
      </c>
      <c r="R272" t="s">
        <v>3108</v>
      </c>
      <c r="S272" s="338">
        <v>26670148</v>
      </c>
      <c r="T272" t="s">
        <v>817</v>
      </c>
      <c r="U272">
        <v>26657732</v>
      </c>
    </row>
    <row r="273" spans="1:21">
      <c r="A273" t="s">
        <v>3109</v>
      </c>
      <c r="B273" t="s">
        <v>3110</v>
      </c>
      <c r="C273" t="s">
        <v>3111</v>
      </c>
      <c r="D273" t="s">
        <v>939</v>
      </c>
      <c r="E273" t="s">
        <v>768</v>
      </c>
      <c r="F273" t="s">
        <v>867</v>
      </c>
      <c r="G273" t="s">
        <v>540</v>
      </c>
      <c r="H273" t="s">
        <v>768</v>
      </c>
      <c r="I273">
        <v>70206</v>
      </c>
      <c r="J273" t="s">
        <v>473</v>
      </c>
      <c r="K273" t="s">
        <v>866</v>
      </c>
      <c r="L273" t="s">
        <v>940</v>
      </c>
      <c r="M273" t="s">
        <v>2465</v>
      </c>
      <c r="N273" t="s">
        <v>3112</v>
      </c>
      <c r="O273" t="s">
        <v>1651</v>
      </c>
      <c r="P273">
        <v>87984994</v>
      </c>
      <c r="Q273" t="s">
        <v>555</v>
      </c>
      <c r="R273" t="s">
        <v>3113</v>
      </c>
      <c r="S273" s="338">
        <v>85266998</v>
      </c>
      <c r="T273" t="s">
        <v>2943</v>
      </c>
      <c r="U273">
        <v>85756410</v>
      </c>
    </row>
    <row r="274" spans="1:21">
      <c r="A274" t="s">
        <v>3114</v>
      </c>
      <c r="B274" t="s">
        <v>3115</v>
      </c>
      <c r="C274" t="s">
        <v>3116</v>
      </c>
      <c r="D274" t="s">
        <v>866</v>
      </c>
      <c r="E274" t="s">
        <v>523</v>
      </c>
      <c r="F274" t="s">
        <v>867</v>
      </c>
      <c r="G274" t="s">
        <v>562</v>
      </c>
      <c r="H274" t="s">
        <v>524</v>
      </c>
      <c r="I274">
        <v>70503</v>
      </c>
      <c r="J274" t="s">
        <v>488</v>
      </c>
      <c r="K274" t="s">
        <v>866</v>
      </c>
      <c r="L274" t="s">
        <v>2579</v>
      </c>
      <c r="M274" t="s">
        <v>3117</v>
      </c>
      <c r="N274" t="s">
        <v>3118</v>
      </c>
      <c r="O274" t="s">
        <v>1651</v>
      </c>
      <c r="P274">
        <v>27977297</v>
      </c>
      <c r="Q274">
        <v>27977297</v>
      </c>
      <c r="R274" t="s">
        <v>3119</v>
      </c>
      <c r="S274" s="338">
        <v>27977297</v>
      </c>
      <c r="T274" t="s">
        <v>2582</v>
      </c>
      <c r="U274">
        <v>27186207</v>
      </c>
    </row>
    <row r="275" spans="1:21">
      <c r="A275" t="s">
        <v>3120</v>
      </c>
      <c r="B275" t="s">
        <v>3121</v>
      </c>
      <c r="C275" t="s">
        <v>3122</v>
      </c>
      <c r="D275" t="s">
        <v>2601</v>
      </c>
      <c r="E275" t="s">
        <v>524</v>
      </c>
      <c r="F275" t="s">
        <v>867</v>
      </c>
      <c r="G275" t="s">
        <v>521</v>
      </c>
      <c r="H275" t="s">
        <v>521</v>
      </c>
      <c r="I275">
        <v>70404</v>
      </c>
      <c r="J275" t="s">
        <v>485</v>
      </c>
      <c r="K275" t="s">
        <v>866</v>
      </c>
      <c r="L275" t="s">
        <v>1227</v>
      </c>
      <c r="M275" t="s">
        <v>2602</v>
      </c>
      <c r="N275" t="s">
        <v>3123</v>
      </c>
      <c r="O275" t="s">
        <v>1651</v>
      </c>
      <c r="P275">
        <v>88930762</v>
      </c>
      <c r="Q275" t="s">
        <v>555</v>
      </c>
      <c r="R275" t="s">
        <v>3124</v>
      </c>
      <c r="S275" s="338">
        <v>88930762</v>
      </c>
      <c r="T275" t="s">
        <v>3125</v>
      </c>
      <c r="U275">
        <v>88320938</v>
      </c>
    </row>
    <row r="276" spans="1:21">
      <c r="A276" t="s">
        <v>3126</v>
      </c>
      <c r="B276" t="s">
        <v>3127</v>
      </c>
      <c r="C276" t="s">
        <v>3128</v>
      </c>
      <c r="D276" t="s">
        <v>1235</v>
      </c>
      <c r="E276" t="s">
        <v>1243</v>
      </c>
      <c r="F276" t="s">
        <v>790</v>
      </c>
      <c r="G276" t="s">
        <v>632</v>
      </c>
      <c r="H276" t="s">
        <v>541</v>
      </c>
      <c r="I276">
        <v>61001</v>
      </c>
      <c r="J276" t="s">
        <v>455</v>
      </c>
      <c r="K276" t="s">
        <v>791</v>
      </c>
      <c r="L276" t="s">
        <v>1236</v>
      </c>
      <c r="M276" t="s">
        <v>2538</v>
      </c>
      <c r="N276" t="s">
        <v>3129</v>
      </c>
      <c r="O276" t="s">
        <v>1651</v>
      </c>
      <c r="P276" t="s">
        <v>555</v>
      </c>
      <c r="Q276" t="s">
        <v>555</v>
      </c>
      <c r="R276" t="s">
        <v>3130</v>
      </c>
      <c r="S276" s="338">
        <v>87421024</v>
      </c>
      <c r="T276" t="s">
        <v>3131</v>
      </c>
      <c r="U276">
        <v>87794171</v>
      </c>
    </row>
    <row r="277" spans="1:21">
      <c r="A277" t="s">
        <v>3132</v>
      </c>
      <c r="B277" t="s">
        <v>3133</v>
      </c>
      <c r="C277" t="s">
        <v>3134</v>
      </c>
      <c r="D277" t="s">
        <v>1235</v>
      </c>
      <c r="E277" t="s">
        <v>973</v>
      </c>
      <c r="F277" t="s">
        <v>790</v>
      </c>
      <c r="G277" t="s">
        <v>632</v>
      </c>
      <c r="H277" t="s">
        <v>521</v>
      </c>
      <c r="I277">
        <v>61004</v>
      </c>
      <c r="J277" t="s">
        <v>458</v>
      </c>
      <c r="K277" t="s">
        <v>791</v>
      </c>
      <c r="L277" t="s">
        <v>1236</v>
      </c>
      <c r="M277" t="s">
        <v>3135</v>
      </c>
      <c r="N277" t="s">
        <v>1088</v>
      </c>
      <c r="O277" t="s">
        <v>1651</v>
      </c>
      <c r="P277">
        <v>22651522</v>
      </c>
      <c r="Q277">
        <v>86328166</v>
      </c>
      <c r="R277" t="s">
        <v>3136</v>
      </c>
      <c r="S277" s="338">
        <v>86328166</v>
      </c>
      <c r="T277" t="s">
        <v>3137</v>
      </c>
      <c r="U277">
        <v>88533618</v>
      </c>
    </row>
    <row r="278" spans="1:21">
      <c r="A278" t="s">
        <v>3138</v>
      </c>
      <c r="B278" t="s">
        <v>3139</v>
      </c>
      <c r="C278" t="s">
        <v>3140</v>
      </c>
      <c r="D278" t="s">
        <v>1186</v>
      </c>
      <c r="E278" t="s">
        <v>562</v>
      </c>
      <c r="F278" t="s">
        <v>644</v>
      </c>
      <c r="G278" t="s">
        <v>632</v>
      </c>
      <c r="H278" t="s">
        <v>768</v>
      </c>
      <c r="I278">
        <v>21006</v>
      </c>
      <c r="J278" t="s">
        <v>202</v>
      </c>
      <c r="K278" t="s">
        <v>643</v>
      </c>
      <c r="L278" t="s">
        <v>1186</v>
      </c>
      <c r="M278" t="s">
        <v>2985</v>
      </c>
      <c r="N278" t="s">
        <v>3141</v>
      </c>
      <c r="O278" t="s">
        <v>1651</v>
      </c>
      <c r="P278">
        <v>24038273</v>
      </c>
      <c r="Q278">
        <v>24038273</v>
      </c>
      <c r="R278" t="s">
        <v>3142</v>
      </c>
      <c r="S278" s="338">
        <v>24038273</v>
      </c>
      <c r="T278" t="s">
        <v>2988</v>
      </c>
      <c r="U278">
        <v>83187649</v>
      </c>
    </row>
    <row r="279" spans="1:21">
      <c r="A279" t="s">
        <v>3143</v>
      </c>
      <c r="B279" t="s">
        <v>3144</v>
      </c>
      <c r="C279" t="s">
        <v>3145</v>
      </c>
      <c r="D279" t="s">
        <v>1186</v>
      </c>
      <c r="E279" t="s">
        <v>1243</v>
      </c>
      <c r="F279" t="s">
        <v>644</v>
      </c>
      <c r="G279" t="s">
        <v>632</v>
      </c>
      <c r="H279" t="s">
        <v>1243</v>
      </c>
      <c r="I279">
        <v>21013</v>
      </c>
      <c r="J279" t="s">
        <v>209</v>
      </c>
      <c r="K279" t="s">
        <v>643</v>
      </c>
      <c r="L279" t="s">
        <v>1186</v>
      </c>
      <c r="M279" t="s">
        <v>2823</v>
      </c>
      <c r="N279" t="s">
        <v>1425</v>
      </c>
      <c r="O279" t="s">
        <v>1651</v>
      </c>
      <c r="P279">
        <v>73006493</v>
      </c>
      <c r="Q279" t="s">
        <v>555</v>
      </c>
      <c r="R279" t="s">
        <v>3146</v>
      </c>
      <c r="S279" s="338">
        <v>73006493</v>
      </c>
      <c r="T279" t="s">
        <v>2826</v>
      </c>
      <c r="U279">
        <v>24591100</v>
      </c>
    </row>
    <row r="280" spans="1:21">
      <c r="A280" t="s">
        <v>3147</v>
      </c>
      <c r="B280" t="s">
        <v>3148</v>
      </c>
      <c r="C280" t="s">
        <v>3149</v>
      </c>
      <c r="D280" t="s">
        <v>1018</v>
      </c>
      <c r="E280" t="s">
        <v>573</v>
      </c>
      <c r="F280" t="s">
        <v>522</v>
      </c>
      <c r="G280" t="s">
        <v>1019</v>
      </c>
      <c r="H280" t="s">
        <v>1364</v>
      </c>
      <c r="I280">
        <v>11912</v>
      </c>
      <c r="J280" t="s">
        <v>118</v>
      </c>
      <c r="K280" t="s">
        <v>525</v>
      </c>
      <c r="L280" t="s">
        <v>1018</v>
      </c>
      <c r="M280" t="s">
        <v>3150</v>
      </c>
      <c r="N280" t="s">
        <v>990</v>
      </c>
      <c r="O280" t="s">
        <v>1651</v>
      </c>
      <c r="P280">
        <v>27715964</v>
      </c>
      <c r="Q280" t="s">
        <v>555</v>
      </c>
      <c r="R280" t="s">
        <v>3151</v>
      </c>
      <c r="S280" s="338">
        <v>27715964</v>
      </c>
      <c r="T280" t="s">
        <v>3152</v>
      </c>
      <c r="U280">
        <v>27725140</v>
      </c>
    </row>
    <row r="281" spans="1:21">
      <c r="A281" t="s">
        <v>3153</v>
      </c>
      <c r="B281" t="s">
        <v>3154</v>
      </c>
      <c r="C281" t="s">
        <v>3155</v>
      </c>
      <c r="D281" t="s">
        <v>1018</v>
      </c>
      <c r="E281" t="s">
        <v>523</v>
      </c>
      <c r="F281" t="s">
        <v>522</v>
      </c>
      <c r="G281" t="s">
        <v>1019</v>
      </c>
      <c r="H281" t="s">
        <v>562</v>
      </c>
      <c r="I281">
        <v>11905</v>
      </c>
      <c r="J281" t="s">
        <v>111</v>
      </c>
      <c r="K281" t="s">
        <v>525</v>
      </c>
      <c r="L281" t="s">
        <v>1018</v>
      </c>
      <c r="M281" t="s">
        <v>718</v>
      </c>
      <c r="N281" t="s">
        <v>1620</v>
      </c>
      <c r="O281" t="s">
        <v>1651</v>
      </c>
      <c r="P281">
        <v>44033414</v>
      </c>
      <c r="Q281">
        <v>85774401</v>
      </c>
      <c r="R281" t="s">
        <v>3156</v>
      </c>
      <c r="S281" s="338">
        <v>83612808</v>
      </c>
      <c r="T281" t="s">
        <v>3157</v>
      </c>
      <c r="U281">
        <v>27725147</v>
      </c>
    </row>
    <row r="282" spans="1:21">
      <c r="A282" t="s">
        <v>3158</v>
      </c>
      <c r="B282" t="s">
        <v>3159</v>
      </c>
      <c r="C282" t="s">
        <v>3160</v>
      </c>
      <c r="D282" t="s">
        <v>789</v>
      </c>
      <c r="E282" t="s">
        <v>686</v>
      </c>
      <c r="F282" t="s">
        <v>790</v>
      </c>
      <c r="G282" t="s">
        <v>524</v>
      </c>
      <c r="H282" t="s">
        <v>524</v>
      </c>
      <c r="I282">
        <v>60303</v>
      </c>
      <c r="J282" t="s">
        <v>426</v>
      </c>
      <c r="K282" t="s">
        <v>791</v>
      </c>
      <c r="L282" t="s">
        <v>792</v>
      </c>
      <c r="M282" t="s">
        <v>1921</v>
      </c>
      <c r="N282" t="s">
        <v>3161</v>
      </c>
      <c r="O282" t="s">
        <v>1651</v>
      </c>
      <c r="P282">
        <v>87658011</v>
      </c>
      <c r="Q282">
        <v>86349129</v>
      </c>
      <c r="R282" t="s">
        <v>3162</v>
      </c>
      <c r="S282" s="338">
        <v>85284083</v>
      </c>
      <c r="T282" t="s">
        <v>3163</v>
      </c>
      <c r="U282">
        <v>27305078</v>
      </c>
    </row>
    <row r="283" spans="1:21">
      <c r="A283" t="s">
        <v>3164</v>
      </c>
      <c r="B283" t="s">
        <v>3165</v>
      </c>
      <c r="C283" t="s">
        <v>3166</v>
      </c>
      <c r="D283" t="s">
        <v>1494</v>
      </c>
      <c r="E283" t="s">
        <v>524</v>
      </c>
      <c r="F283" t="s">
        <v>522</v>
      </c>
      <c r="G283" t="s">
        <v>521</v>
      </c>
      <c r="H283" t="s">
        <v>523</v>
      </c>
      <c r="I283">
        <v>10409</v>
      </c>
      <c r="J283" t="s">
        <v>37</v>
      </c>
      <c r="K283" t="s">
        <v>525</v>
      </c>
      <c r="L283" t="s">
        <v>1494</v>
      </c>
      <c r="M283" t="s">
        <v>3167</v>
      </c>
      <c r="N283" t="s">
        <v>3168</v>
      </c>
      <c r="O283" t="s">
        <v>1651</v>
      </c>
      <c r="P283" t="s">
        <v>555</v>
      </c>
      <c r="Q283" t="s">
        <v>555</v>
      </c>
      <c r="R283" t="s">
        <v>3169</v>
      </c>
      <c r="S283" s="338" t="s">
        <v>555</v>
      </c>
      <c r="T283" t="s">
        <v>3170</v>
      </c>
      <c r="U283">
        <v>27781047</v>
      </c>
    </row>
    <row r="284" spans="1:21">
      <c r="A284" t="s">
        <v>3171</v>
      </c>
      <c r="B284" t="s">
        <v>3172</v>
      </c>
      <c r="C284" t="s">
        <v>3173</v>
      </c>
      <c r="D284" t="s">
        <v>2660</v>
      </c>
      <c r="E284" t="s">
        <v>540</v>
      </c>
      <c r="F284" t="s">
        <v>644</v>
      </c>
      <c r="G284" t="s">
        <v>1243</v>
      </c>
      <c r="H284" t="s">
        <v>540</v>
      </c>
      <c r="I284">
        <v>21302</v>
      </c>
      <c r="J284" t="s">
        <v>223</v>
      </c>
      <c r="K284" t="s">
        <v>643</v>
      </c>
      <c r="L284" t="s">
        <v>2661</v>
      </c>
      <c r="M284" t="s">
        <v>2669</v>
      </c>
      <c r="N284" t="s">
        <v>3174</v>
      </c>
      <c r="O284" t="s">
        <v>1651</v>
      </c>
      <c r="P284">
        <v>86921502</v>
      </c>
      <c r="Q284">
        <v>88706171</v>
      </c>
      <c r="R284" t="s">
        <v>3175</v>
      </c>
      <c r="S284" s="338">
        <v>88706171</v>
      </c>
      <c r="T284" t="s">
        <v>2671</v>
      </c>
      <c r="U284">
        <v>87657026</v>
      </c>
    </row>
    <row r="285" spans="1:21">
      <c r="A285" t="s">
        <v>3176</v>
      </c>
      <c r="B285" t="s">
        <v>3177</v>
      </c>
      <c r="C285" t="s">
        <v>3178</v>
      </c>
      <c r="D285" t="s">
        <v>1566</v>
      </c>
      <c r="E285" t="s">
        <v>521</v>
      </c>
      <c r="F285" t="s">
        <v>672</v>
      </c>
      <c r="G285" t="s">
        <v>632</v>
      </c>
      <c r="H285" t="s">
        <v>524</v>
      </c>
      <c r="I285">
        <v>41003</v>
      </c>
      <c r="J285" t="s">
        <v>339</v>
      </c>
      <c r="K285" t="s">
        <v>673</v>
      </c>
      <c r="L285" t="s">
        <v>1566</v>
      </c>
      <c r="M285" t="s">
        <v>2357</v>
      </c>
      <c r="N285" t="s">
        <v>3179</v>
      </c>
      <c r="O285" t="s">
        <v>1651</v>
      </c>
      <c r="P285">
        <v>44057987</v>
      </c>
      <c r="Q285">
        <v>44057987</v>
      </c>
      <c r="R285" t="s">
        <v>3180</v>
      </c>
      <c r="S285" s="338">
        <v>44057987</v>
      </c>
      <c r="T285" t="s">
        <v>3181</v>
      </c>
      <c r="U285">
        <v>85530615</v>
      </c>
    </row>
    <row r="286" spans="1:21">
      <c r="A286" t="s">
        <v>3182</v>
      </c>
      <c r="B286" t="s">
        <v>3183</v>
      </c>
      <c r="C286" t="s">
        <v>3184</v>
      </c>
      <c r="D286" t="s">
        <v>1566</v>
      </c>
      <c r="E286" t="s">
        <v>562</v>
      </c>
      <c r="F286" t="s">
        <v>672</v>
      </c>
      <c r="G286" t="s">
        <v>632</v>
      </c>
      <c r="H286" t="s">
        <v>521</v>
      </c>
      <c r="I286">
        <v>41004</v>
      </c>
      <c r="J286" t="s">
        <v>340</v>
      </c>
      <c r="K286" t="s">
        <v>673</v>
      </c>
      <c r="L286" t="s">
        <v>1566</v>
      </c>
      <c r="M286" t="s">
        <v>3185</v>
      </c>
      <c r="N286" t="s">
        <v>3186</v>
      </c>
      <c r="O286" t="s">
        <v>1651</v>
      </c>
      <c r="P286">
        <v>22005341</v>
      </c>
      <c r="Q286">
        <v>22005341</v>
      </c>
      <c r="R286" t="s">
        <v>3187</v>
      </c>
      <c r="S286" s="338">
        <v>83239297</v>
      </c>
      <c r="T286" t="s">
        <v>3006</v>
      </c>
      <c r="U286">
        <v>88766625</v>
      </c>
    </row>
    <row r="287" spans="1:21">
      <c r="A287" t="s">
        <v>3188</v>
      </c>
      <c r="B287" t="s">
        <v>3189</v>
      </c>
      <c r="C287" t="s">
        <v>3190</v>
      </c>
      <c r="D287" t="s">
        <v>1566</v>
      </c>
      <c r="E287" t="s">
        <v>541</v>
      </c>
      <c r="F287" t="s">
        <v>672</v>
      </c>
      <c r="G287" t="s">
        <v>632</v>
      </c>
      <c r="H287" t="s">
        <v>540</v>
      </c>
      <c r="I287">
        <v>41002</v>
      </c>
      <c r="J287" t="s">
        <v>338</v>
      </c>
      <c r="K287" t="s">
        <v>673</v>
      </c>
      <c r="L287" t="s">
        <v>1566</v>
      </c>
      <c r="M287" t="s">
        <v>2374</v>
      </c>
      <c r="N287" t="s">
        <v>3191</v>
      </c>
      <c r="O287" t="s">
        <v>1651</v>
      </c>
      <c r="P287">
        <v>72932233</v>
      </c>
      <c r="Q287" t="s">
        <v>555</v>
      </c>
      <c r="R287" t="s">
        <v>3192</v>
      </c>
      <c r="S287" s="338">
        <v>72932433</v>
      </c>
      <c r="T287" t="s">
        <v>2376</v>
      </c>
      <c r="U287">
        <v>27611126</v>
      </c>
    </row>
    <row r="288" spans="1:21">
      <c r="A288" t="s">
        <v>3193</v>
      </c>
      <c r="B288" t="s">
        <v>3194</v>
      </c>
      <c r="C288" t="s">
        <v>3195</v>
      </c>
      <c r="D288" t="s">
        <v>1566</v>
      </c>
      <c r="E288" t="s">
        <v>562</v>
      </c>
      <c r="F288" t="s">
        <v>672</v>
      </c>
      <c r="G288" t="s">
        <v>632</v>
      </c>
      <c r="H288" t="s">
        <v>541</v>
      </c>
      <c r="I288">
        <v>41001</v>
      </c>
      <c r="J288" t="s">
        <v>337</v>
      </c>
      <c r="K288" t="s">
        <v>673</v>
      </c>
      <c r="L288" t="s">
        <v>1566</v>
      </c>
      <c r="M288" t="s">
        <v>1567</v>
      </c>
      <c r="N288" t="s">
        <v>3196</v>
      </c>
      <c r="O288" t="s">
        <v>1651</v>
      </c>
      <c r="P288">
        <v>88329516</v>
      </c>
      <c r="Q288">
        <v>44136634</v>
      </c>
      <c r="R288" t="s">
        <v>3197</v>
      </c>
      <c r="S288" s="338">
        <v>88329516</v>
      </c>
      <c r="T288" t="s">
        <v>3006</v>
      </c>
      <c r="U288">
        <v>88766625</v>
      </c>
    </row>
    <row r="289" spans="1:21">
      <c r="A289" t="s">
        <v>3198</v>
      </c>
      <c r="B289" t="s">
        <v>3199</v>
      </c>
      <c r="C289" t="s">
        <v>3200</v>
      </c>
      <c r="D289" t="s">
        <v>811</v>
      </c>
      <c r="E289" t="s">
        <v>562</v>
      </c>
      <c r="F289" t="s">
        <v>812</v>
      </c>
      <c r="G289" t="s">
        <v>632</v>
      </c>
      <c r="H289" t="s">
        <v>540</v>
      </c>
      <c r="I289">
        <v>51002</v>
      </c>
      <c r="J289" t="s">
        <v>395</v>
      </c>
      <c r="K289" t="s">
        <v>813</v>
      </c>
      <c r="L289" t="s">
        <v>2394</v>
      </c>
      <c r="M289" t="s">
        <v>2198</v>
      </c>
      <c r="N289" t="s">
        <v>3201</v>
      </c>
      <c r="O289" t="s">
        <v>1651</v>
      </c>
      <c r="P289">
        <v>85298708</v>
      </c>
      <c r="Q289" t="s">
        <v>555</v>
      </c>
      <c r="R289" t="s">
        <v>3202</v>
      </c>
      <c r="S289" s="338">
        <v>85298708</v>
      </c>
      <c r="T289" t="s">
        <v>2397</v>
      </c>
      <c r="U289">
        <v>60061970</v>
      </c>
    </row>
    <row r="290" spans="1:21">
      <c r="A290" t="s">
        <v>3203</v>
      </c>
      <c r="B290" t="s">
        <v>3204</v>
      </c>
      <c r="C290" t="s">
        <v>3205</v>
      </c>
      <c r="D290" t="s">
        <v>2660</v>
      </c>
      <c r="E290" t="s">
        <v>573</v>
      </c>
      <c r="F290" t="s">
        <v>644</v>
      </c>
      <c r="G290" t="s">
        <v>1243</v>
      </c>
      <c r="H290" t="s">
        <v>874</v>
      </c>
      <c r="I290">
        <v>21307</v>
      </c>
      <c r="J290" t="s">
        <v>228</v>
      </c>
      <c r="K290" t="s">
        <v>643</v>
      </c>
      <c r="L290" t="s">
        <v>2661</v>
      </c>
      <c r="M290" t="s">
        <v>3206</v>
      </c>
      <c r="N290" t="s">
        <v>2807</v>
      </c>
      <c r="O290" t="s">
        <v>1651</v>
      </c>
      <c r="P290">
        <v>44064355</v>
      </c>
      <c r="Q290">
        <v>22005147</v>
      </c>
      <c r="R290" t="s">
        <v>3207</v>
      </c>
      <c r="S290" s="338">
        <v>83620637</v>
      </c>
      <c r="T290" t="s">
        <v>3208</v>
      </c>
      <c r="U290">
        <v>87067098</v>
      </c>
    </row>
    <row r="291" spans="1:21">
      <c r="A291" t="s">
        <v>3209</v>
      </c>
      <c r="B291" t="s">
        <v>3210</v>
      </c>
      <c r="C291" t="s">
        <v>3211</v>
      </c>
      <c r="D291" t="s">
        <v>2660</v>
      </c>
      <c r="E291" t="s">
        <v>573</v>
      </c>
      <c r="F291" t="s">
        <v>644</v>
      </c>
      <c r="G291" t="s">
        <v>1243</v>
      </c>
      <c r="H291" t="s">
        <v>541</v>
      </c>
      <c r="I291">
        <v>21301</v>
      </c>
      <c r="J291" t="s">
        <v>222</v>
      </c>
      <c r="K291" t="s">
        <v>643</v>
      </c>
      <c r="L291" t="s">
        <v>2661</v>
      </c>
      <c r="M291" t="s">
        <v>2661</v>
      </c>
      <c r="N291" t="s">
        <v>3212</v>
      </c>
      <c r="O291" t="s">
        <v>1651</v>
      </c>
      <c r="P291">
        <v>44056298</v>
      </c>
      <c r="Q291">
        <v>70661761</v>
      </c>
      <c r="R291" t="s">
        <v>3213</v>
      </c>
      <c r="S291" s="338">
        <v>86993991</v>
      </c>
      <c r="T291" t="s">
        <v>2853</v>
      </c>
      <c r="U291">
        <v>87067098</v>
      </c>
    </row>
    <row r="292" spans="1:21">
      <c r="A292" t="s">
        <v>3214</v>
      </c>
      <c r="B292" t="s">
        <v>3215</v>
      </c>
      <c r="C292" t="s">
        <v>3216</v>
      </c>
      <c r="D292" t="s">
        <v>1186</v>
      </c>
      <c r="E292" t="s">
        <v>523</v>
      </c>
      <c r="F292" t="s">
        <v>644</v>
      </c>
      <c r="G292" t="s">
        <v>686</v>
      </c>
      <c r="H292" t="s">
        <v>541</v>
      </c>
      <c r="I292">
        <v>21401</v>
      </c>
      <c r="J292" t="s">
        <v>230</v>
      </c>
      <c r="K292" t="s">
        <v>643</v>
      </c>
      <c r="L292" t="s">
        <v>1916</v>
      </c>
      <c r="M292" t="s">
        <v>1916</v>
      </c>
      <c r="N292" t="s">
        <v>3217</v>
      </c>
      <c r="O292" t="s">
        <v>1651</v>
      </c>
      <c r="P292" t="s">
        <v>555</v>
      </c>
      <c r="Q292">
        <v>62132258</v>
      </c>
      <c r="R292" t="s">
        <v>3218</v>
      </c>
      <c r="S292" s="338">
        <v>88880633</v>
      </c>
      <c r="T292" t="s">
        <v>2836</v>
      </c>
      <c r="U292">
        <v>24711101</v>
      </c>
    </row>
    <row r="293" spans="1:21">
      <c r="A293" t="s">
        <v>3219</v>
      </c>
      <c r="B293" t="s">
        <v>3220</v>
      </c>
      <c r="C293" t="s">
        <v>3221</v>
      </c>
      <c r="D293" t="s">
        <v>1215</v>
      </c>
      <c r="E293" t="s">
        <v>541</v>
      </c>
      <c r="F293" t="s">
        <v>812</v>
      </c>
      <c r="G293" t="s">
        <v>768</v>
      </c>
      <c r="H293" t="s">
        <v>521</v>
      </c>
      <c r="I293">
        <v>50604</v>
      </c>
      <c r="J293" t="s">
        <v>374</v>
      </c>
      <c r="K293" t="s">
        <v>813</v>
      </c>
      <c r="L293" t="s">
        <v>1215</v>
      </c>
      <c r="M293" t="s">
        <v>3222</v>
      </c>
      <c r="N293" t="s">
        <v>3223</v>
      </c>
      <c r="O293" t="s">
        <v>1651</v>
      </c>
      <c r="P293">
        <v>22001483</v>
      </c>
      <c r="Q293" t="s">
        <v>555</v>
      </c>
      <c r="R293" t="s">
        <v>3224</v>
      </c>
      <c r="S293" s="338">
        <v>88275127</v>
      </c>
      <c r="T293" t="s">
        <v>1218</v>
      </c>
      <c r="U293">
        <v>26692611</v>
      </c>
    </row>
    <row r="294" spans="1:21">
      <c r="A294" t="s">
        <v>3225</v>
      </c>
      <c r="B294" t="s">
        <v>3226</v>
      </c>
      <c r="C294" t="s">
        <v>3227</v>
      </c>
      <c r="D294" t="s">
        <v>2195</v>
      </c>
      <c r="E294" t="s">
        <v>524</v>
      </c>
      <c r="F294" t="s">
        <v>522</v>
      </c>
      <c r="G294" t="s">
        <v>2247</v>
      </c>
      <c r="H294" t="s">
        <v>540</v>
      </c>
      <c r="I294">
        <v>12002</v>
      </c>
      <c r="J294" t="s">
        <v>120</v>
      </c>
      <c r="K294" t="s">
        <v>525</v>
      </c>
      <c r="L294" t="s">
        <v>2003</v>
      </c>
      <c r="M294" t="s">
        <v>3228</v>
      </c>
      <c r="N294" t="s">
        <v>3228</v>
      </c>
      <c r="O294" t="s">
        <v>1651</v>
      </c>
      <c r="P294">
        <v>88278807</v>
      </c>
      <c r="Q294" t="s">
        <v>555</v>
      </c>
      <c r="R294" t="s">
        <v>3229</v>
      </c>
      <c r="S294" s="338">
        <v>88278807</v>
      </c>
      <c r="T294" t="s">
        <v>2250</v>
      </c>
      <c r="U294">
        <v>25467360</v>
      </c>
    </row>
    <row r="295" spans="1:21">
      <c r="A295" t="s">
        <v>3230</v>
      </c>
      <c r="B295" t="s">
        <v>3231</v>
      </c>
      <c r="C295" t="s">
        <v>3232</v>
      </c>
      <c r="D295" t="s">
        <v>2195</v>
      </c>
      <c r="E295" t="s">
        <v>524</v>
      </c>
      <c r="F295" t="s">
        <v>522</v>
      </c>
      <c r="G295" t="s">
        <v>2247</v>
      </c>
      <c r="H295" t="s">
        <v>562</v>
      </c>
      <c r="I295">
        <v>12005</v>
      </c>
      <c r="J295" t="s">
        <v>123</v>
      </c>
      <c r="K295" t="s">
        <v>525</v>
      </c>
      <c r="L295" t="s">
        <v>2003</v>
      </c>
      <c r="M295" t="s">
        <v>860</v>
      </c>
      <c r="N295" t="s">
        <v>860</v>
      </c>
      <c r="O295" t="s">
        <v>1651</v>
      </c>
      <c r="P295">
        <v>25440248</v>
      </c>
      <c r="Q295">
        <v>25440248</v>
      </c>
      <c r="R295" t="s">
        <v>3233</v>
      </c>
      <c r="S295" s="338">
        <v>87232998</v>
      </c>
      <c r="T295" t="s">
        <v>2250</v>
      </c>
      <c r="U295">
        <v>25467360</v>
      </c>
    </row>
    <row r="296" spans="1:21">
      <c r="A296" t="s">
        <v>3234</v>
      </c>
      <c r="B296" t="s">
        <v>3235</v>
      </c>
      <c r="C296" t="s">
        <v>2829</v>
      </c>
      <c r="D296" t="s">
        <v>1235</v>
      </c>
      <c r="E296" t="s">
        <v>1243</v>
      </c>
      <c r="F296" t="s">
        <v>790</v>
      </c>
      <c r="G296" t="s">
        <v>632</v>
      </c>
      <c r="H296" t="s">
        <v>541</v>
      </c>
      <c r="I296">
        <v>61001</v>
      </c>
      <c r="J296" t="s">
        <v>455</v>
      </c>
      <c r="K296" t="s">
        <v>791</v>
      </c>
      <c r="L296" t="s">
        <v>1236</v>
      </c>
      <c r="M296" t="s">
        <v>2538</v>
      </c>
      <c r="N296" t="s">
        <v>3236</v>
      </c>
      <c r="O296" t="s">
        <v>1651</v>
      </c>
      <c r="P296">
        <v>88892926</v>
      </c>
      <c r="Q296" t="s">
        <v>555</v>
      </c>
      <c r="R296" t="s">
        <v>3237</v>
      </c>
      <c r="S296" s="338">
        <v>88892926</v>
      </c>
      <c r="T296" t="s">
        <v>3131</v>
      </c>
      <c r="U296">
        <v>87794171</v>
      </c>
    </row>
    <row r="297" spans="1:21">
      <c r="A297" t="s">
        <v>3238</v>
      </c>
      <c r="B297" t="s">
        <v>3239</v>
      </c>
      <c r="C297" t="s">
        <v>3240</v>
      </c>
      <c r="D297" t="s">
        <v>789</v>
      </c>
      <c r="E297" t="s">
        <v>1364</v>
      </c>
      <c r="F297" t="s">
        <v>790</v>
      </c>
      <c r="G297" t="s">
        <v>524</v>
      </c>
      <c r="H297" t="s">
        <v>541</v>
      </c>
      <c r="I297">
        <v>60301</v>
      </c>
      <c r="J297" t="s">
        <v>424</v>
      </c>
      <c r="K297" t="s">
        <v>791</v>
      </c>
      <c r="L297" t="s">
        <v>792</v>
      </c>
      <c r="M297" t="s">
        <v>792</v>
      </c>
      <c r="N297" t="s">
        <v>3241</v>
      </c>
      <c r="O297" t="s">
        <v>1651</v>
      </c>
      <c r="P297">
        <v>22006095</v>
      </c>
      <c r="Q297">
        <v>22006095</v>
      </c>
      <c r="R297" t="s">
        <v>3242</v>
      </c>
      <c r="S297" s="338">
        <v>22006095</v>
      </c>
      <c r="T297" t="s">
        <v>3243</v>
      </c>
      <c r="U297">
        <v>85988401</v>
      </c>
    </row>
    <row r="298" spans="1:21">
      <c r="A298" t="s">
        <v>3244</v>
      </c>
      <c r="B298" t="s">
        <v>3245</v>
      </c>
      <c r="C298" t="s">
        <v>3246</v>
      </c>
      <c r="D298" t="s">
        <v>939</v>
      </c>
      <c r="E298" t="s">
        <v>874</v>
      </c>
      <c r="F298" t="s">
        <v>867</v>
      </c>
      <c r="G298" t="s">
        <v>768</v>
      </c>
      <c r="H298" t="s">
        <v>521</v>
      </c>
      <c r="I298">
        <v>70604</v>
      </c>
      <c r="J298" t="s">
        <v>492</v>
      </c>
      <c r="K298" t="s">
        <v>866</v>
      </c>
      <c r="L298" t="s">
        <v>1532</v>
      </c>
      <c r="M298" t="s">
        <v>3247</v>
      </c>
      <c r="N298" t="s">
        <v>3248</v>
      </c>
      <c r="O298" t="s">
        <v>1651</v>
      </c>
      <c r="P298">
        <v>22001403</v>
      </c>
      <c r="Q298">
        <v>87706783</v>
      </c>
      <c r="R298" t="s">
        <v>3249</v>
      </c>
      <c r="S298" s="338">
        <v>88442002</v>
      </c>
      <c r="T298" t="s">
        <v>2646</v>
      </c>
      <c r="U298">
        <v>89357825</v>
      </c>
    </row>
    <row r="299" spans="1:21">
      <c r="A299" t="s">
        <v>3250</v>
      </c>
      <c r="B299" t="s">
        <v>3251</v>
      </c>
      <c r="C299" t="s">
        <v>3252</v>
      </c>
      <c r="D299" t="s">
        <v>939</v>
      </c>
      <c r="E299" t="s">
        <v>874</v>
      </c>
      <c r="F299" t="s">
        <v>867</v>
      </c>
      <c r="G299" t="s">
        <v>540</v>
      </c>
      <c r="H299" t="s">
        <v>768</v>
      </c>
      <c r="I299">
        <v>70206</v>
      </c>
      <c r="J299" t="s">
        <v>473</v>
      </c>
      <c r="K299" t="s">
        <v>866</v>
      </c>
      <c r="L299" t="s">
        <v>940</v>
      </c>
      <c r="M299" t="s">
        <v>2465</v>
      </c>
      <c r="N299" t="s">
        <v>3253</v>
      </c>
      <c r="O299" t="s">
        <v>1651</v>
      </c>
      <c r="P299">
        <v>44020005</v>
      </c>
      <c r="Q299">
        <v>63965600</v>
      </c>
      <c r="R299" t="s">
        <v>3254</v>
      </c>
      <c r="S299" s="338">
        <v>72272066</v>
      </c>
      <c r="T299" t="s">
        <v>2646</v>
      </c>
      <c r="U299">
        <v>89357825</v>
      </c>
    </row>
    <row r="300" spans="1:21">
      <c r="A300" t="s">
        <v>3255</v>
      </c>
      <c r="B300" t="s">
        <v>3256</v>
      </c>
      <c r="C300" t="s">
        <v>3257</v>
      </c>
      <c r="D300" t="s">
        <v>1566</v>
      </c>
      <c r="E300" t="s">
        <v>562</v>
      </c>
      <c r="F300" t="s">
        <v>672</v>
      </c>
      <c r="G300" t="s">
        <v>632</v>
      </c>
      <c r="H300" t="s">
        <v>541</v>
      </c>
      <c r="I300">
        <v>41001</v>
      </c>
      <c r="J300" t="s">
        <v>337</v>
      </c>
      <c r="K300" t="s">
        <v>673</v>
      </c>
      <c r="L300" t="s">
        <v>1566</v>
      </c>
      <c r="M300" t="s">
        <v>1567</v>
      </c>
      <c r="N300" t="s">
        <v>3258</v>
      </c>
      <c r="O300" t="s">
        <v>1651</v>
      </c>
      <c r="P300">
        <v>44117962</v>
      </c>
      <c r="Q300" t="s">
        <v>555</v>
      </c>
      <c r="R300" t="s">
        <v>3259</v>
      </c>
      <c r="S300" s="338">
        <v>89194769</v>
      </c>
      <c r="T300" t="s">
        <v>3006</v>
      </c>
      <c r="U300">
        <v>88766625</v>
      </c>
    </row>
    <row r="301" spans="1:21">
      <c r="A301" t="s">
        <v>3260</v>
      </c>
      <c r="B301" t="s">
        <v>3261</v>
      </c>
      <c r="C301" t="s">
        <v>3262</v>
      </c>
      <c r="D301" t="s">
        <v>866</v>
      </c>
      <c r="E301" t="s">
        <v>573</v>
      </c>
      <c r="F301" t="s">
        <v>867</v>
      </c>
      <c r="G301" t="s">
        <v>521</v>
      </c>
      <c r="H301" t="s">
        <v>541</v>
      </c>
      <c r="I301">
        <v>70401</v>
      </c>
      <c r="J301" t="s">
        <v>482</v>
      </c>
      <c r="K301" t="s">
        <v>866</v>
      </c>
      <c r="L301" t="s">
        <v>1227</v>
      </c>
      <c r="M301" t="s">
        <v>2992</v>
      </c>
      <c r="N301" t="s">
        <v>1567</v>
      </c>
      <c r="O301" t="s">
        <v>1651</v>
      </c>
      <c r="P301">
        <v>27500267</v>
      </c>
      <c r="Q301">
        <v>27500267</v>
      </c>
      <c r="R301" t="s">
        <v>3263</v>
      </c>
      <c r="S301" s="338">
        <v>83105165</v>
      </c>
      <c r="T301" t="s">
        <v>1230</v>
      </c>
      <c r="U301">
        <v>27550289</v>
      </c>
    </row>
    <row r="302" spans="1:21">
      <c r="A302" t="s">
        <v>3264</v>
      </c>
      <c r="B302" t="s">
        <v>3265</v>
      </c>
      <c r="C302" t="s">
        <v>3266</v>
      </c>
      <c r="D302" t="s">
        <v>1494</v>
      </c>
      <c r="E302" t="s">
        <v>540</v>
      </c>
      <c r="F302" t="s">
        <v>522</v>
      </c>
      <c r="G302" t="s">
        <v>521</v>
      </c>
      <c r="H302" t="s">
        <v>540</v>
      </c>
      <c r="I302">
        <v>10402</v>
      </c>
      <c r="J302" t="s">
        <v>30</v>
      </c>
      <c r="K302" t="s">
        <v>525</v>
      </c>
      <c r="L302" t="s">
        <v>1494</v>
      </c>
      <c r="M302" t="s">
        <v>1407</v>
      </c>
      <c r="N302" t="s">
        <v>3011</v>
      </c>
      <c r="O302" t="s">
        <v>1651</v>
      </c>
      <c r="P302">
        <v>24170223</v>
      </c>
      <c r="Q302" t="s">
        <v>555</v>
      </c>
      <c r="R302" t="s">
        <v>3267</v>
      </c>
      <c r="S302" s="338">
        <v>88533141</v>
      </c>
      <c r="T302" t="s">
        <v>3268</v>
      </c>
      <c r="U302">
        <v>88913850</v>
      </c>
    </row>
    <row r="303" spans="1:21">
      <c r="A303" t="s">
        <v>3269</v>
      </c>
      <c r="B303" t="s">
        <v>3270</v>
      </c>
      <c r="C303" t="s">
        <v>3271</v>
      </c>
      <c r="D303" t="s">
        <v>1494</v>
      </c>
      <c r="E303" t="s">
        <v>874</v>
      </c>
      <c r="F303" t="s">
        <v>522</v>
      </c>
      <c r="G303" t="s">
        <v>2123</v>
      </c>
      <c r="H303" t="s">
        <v>562</v>
      </c>
      <c r="I303">
        <v>11605</v>
      </c>
      <c r="J303" t="s">
        <v>99</v>
      </c>
      <c r="K303" t="s">
        <v>525</v>
      </c>
      <c r="L303" t="s">
        <v>3061</v>
      </c>
      <c r="M303" t="s">
        <v>3062</v>
      </c>
      <c r="N303" t="s">
        <v>990</v>
      </c>
      <c r="O303" t="s">
        <v>1651</v>
      </c>
      <c r="P303">
        <v>27798687</v>
      </c>
      <c r="Q303" t="s">
        <v>555</v>
      </c>
      <c r="R303" t="s">
        <v>3272</v>
      </c>
      <c r="S303" s="338">
        <v>62131268</v>
      </c>
      <c r="T303" t="s">
        <v>3064</v>
      </c>
      <c r="U303">
        <v>83640388</v>
      </c>
    </row>
    <row r="304" spans="1:21">
      <c r="A304" t="s">
        <v>3273</v>
      </c>
      <c r="B304" t="s">
        <v>3274</v>
      </c>
      <c r="C304" t="s">
        <v>3275</v>
      </c>
      <c r="D304" t="s">
        <v>1186</v>
      </c>
      <c r="E304" t="s">
        <v>562</v>
      </c>
      <c r="F304" t="s">
        <v>644</v>
      </c>
      <c r="G304" t="s">
        <v>632</v>
      </c>
      <c r="H304" t="s">
        <v>768</v>
      </c>
      <c r="I304">
        <v>21006</v>
      </c>
      <c r="J304" t="s">
        <v>202</v>
      </c>
      <c r="K304" t="s">
        <v>643</v>
      </c>
      <c r="L304" t="s">
        <v>1186</v>
      </c>
      <c r="M304" t="s">
        <v>2985</v>
      </c>
      <c r="N304" t="s">
        <v>3276</v>
      </c>
      <c r="O304" t="s">
        <v>1651</v>
      </c>
      <c r="P304">
        <v>44143889</v>
      </c>
      <c r="Q304" t="s">
        <v>555</v>
      </c>
      <c r="R304" t="s">
        <v>3277</v>
      </c>
      <c r="S304" s="338">
        <v>72053602</v>
      </c>
      <c r="T304" t="s">
        <v>2988</v>
      </c>
      <c r="U304">
        <v>83187649</v>
      </c>
    </row>
    <row r="305" spans="1:21">
      <c r="A305" t="s">
        <v>3278</v>
      </c>
      <c r="B305" t="s">
        <v>3279</v>
      </c>
      <c r="C305" t="s">
        <v>3280</v>
      </c>
      <c r="D305" t="s">
        <v>1186</v>
      </c>
      <c r="E305" t="s">
        <v>521</v>
      </c>
      <c r="F305" t="s">
        <v>644</v>
      </c>
      <c r="G305" t="s">
        <v>632</v>
      </c>
      <c r="H305" t="s">
        <v>521</v>
      </c>
      <c r="I305">
        <v>21004</v>
      </c>
      <c r="J305" t="s">
        <v>1358</v>
      </c>
      <c r="K305" t="s">
        <v>643</v>
      </c>
      <c r="L305" t="s">
        <v>1186</v>
      </c>
      <c r="M305" t="s">
        <v>1359</v>
      </c>
      <c r="N305" t="s">
        <v>3281</v>
      </c>
      <c r="O305" t="s">
        <v>1651</v>
      </c>
      <c r="P305">
        <v>24613705</v>
      </c>
      <c r="Q305" t="s">
        <v>555</v>
      </c>
      <c r="R305" t="s">
        <v>3282</v>
      </c>
      <c r="S305" s="338">
        <v>83483241</v>
      </c>
      <c r="T305" t="s">
        <v>1361</v>
      </c>
      <c r="U305">
        <v>24744058</v>
      </c>
    </row>
    <row r="306" spans="1:21">
      <c r="A306" t="s">
        <v>3283</v>
      </c>
      <c r="B306" t="s">
        <v>3284</v>
      </c>
      <c r="C306" t="s">
        <v>3285</v>
      </c>
      <c r="D306" t="s">
        <v>1186</v>
      </c>
      <c r="E306" t="s">
        <v>573</v>
      </c>
      <c r="F306" t="s">
        <v>644</v>
      </c>
      <c r="G306" t="s">
        <v>632</v>
      </c>
      <c r="H306" t="s">
        <v>1243</v>
      </c>
      <c r="I306">
        <v>21013</v>
      </c>
      <c r="J306" t="s">
        <v>209</v>
      </c>
      <c r="K306" t="s">
        <v>643</v>
      </c>
      <c r="L306" t="s">
        <v>1186</v>
      </c>
      <c r="M306" t="s">
        <v>2823</v>
      </c>
      <c r="N306" t="s">
        <v>3286</v>
      </c>
      <c r="O306" t="s">
        <v>1651</v>
      </c>
      <c r="P306">
        <v>72984071</v>
      </c>
      <c r="Q306">
        <v>24777082</v>
      </c>
      <c r="R306" t="s">
        <v>3287</v>
      </c>
      <c r="S306" s="338">
        <v>88491339</v>
      </c>
      <c r="T306" t="s">
        <v>3288</v>
      </c>
      <c r="U306">
        <v>88491339</v>
      </c>
    </row>
    <row r="307" spans="1:21">
      <c r="A307" t="s">
        <v>3289</v>
      </c>
      <c r="B307" t="s">
        <v>3290</v>
      </c>
      <c r="C307" t="s">
        <v>3291</v>
      </c>
      <c r="D307" t="s">
        <v>2660</v>
      </c>
      <c r="E307" t="s">
        <v>573</v>
      </c>
      <c r="F307" t="s">
        <v>644</v>
      </c>
      <c r="G307" t="s">
        <v>1243</v>
      </c>
      <c r="H307" t="s">
        <v>541</v>
      </c>
      <c r="I307">
        <v>21301</v>
      </c>
      <c r="J307" t="s">
        <v>222</v>
      </c>
      <c r="K307" t="s">
        <v>643</v>
      </c>
      <c r="L307" t="s">
        <v>2661</v>
      </c>
      <c r="M307" t="s">
        <v>2661</v>
      </c>
      <c r="N307" t="s">
        <v>3292</v>
      </c>
      <c r="O307" t="s">
        <v>1651</v>
      </c>
      <c r="P307">
        <v>24708386</v>
      </c>
      <c r="Q307">
        <v>24708386</v>
      </c>
      <c r="R307" t="s">
        <v>3293</v>
      </c>
      <c r="S307" s="338">
        <v>24708386</v>
      </c>
      <c r="T307" t="s">
        <v>2853</v>
      </c>
      <c r="U307">
        <v>87067098</v>
      </c>
    </row>
    <row r="308" spans="1:21">
      <c r="A308" t="s">
        <v>3294</v>
      </c>
      <c r="B308" t="s">
        <v>3295</v>
      </c>
      <c r="C308" t="s">
        <v>3296</v>
      </c>
      <c r="D308" t="s">
        <v>2660</v>
      </c>
      <c r="E308" t="s">
        <v>874</v>
      </c>
      <c r="F308" t="s">
        <v>644</v>
      </c>
      <c r="G308" t="s">
        <v>1243</v>
      </c>
      <c r="H308" t="s">
        <v>524</v>
      </c>
      <c r="I308">
        <v>21303</v>
      </c>
      <c r="J308" t="s">
        <v>224</v>
      </c>
      <c r="K308" t="s">
        <v>643</v>
      </c>
      <c r="L308" t="s">
        <v>2661</v>
      </c>
      <c r="M308" t="s">
        <v>2688</v>
      </c>
      <c r="N308" t="s">
        <v>3297</v>
      </c>
      <c r="O308" t="s">
        <v>1651</v>
      </c>
      <c r="P308">
        <v>89851471</v>
      </c>
      <c r="Q308">
        <v>62938575</v>
      </c>
      <c r="R308" t="s">
        <v>3298</v>
      </c>
      <c r="S308" s="338">
        <v>89851471</v>
      </c>
      <c r="T308" t="s">
        <v>3299</v>
      </c>
      <c r="U308">
        <v>86332081</v>
      </c>
    </row>
    <row r="309" spans="1:21">
      <c r="A309" t="s">
        <v>3300</v>
      </c>
      <c r="B309" t="s">
        <v>3301</v>
      </c>
      <c r="C309" t="s">
        <v>3302</v>
      </c>
      <c r="D309" t="s">
        <v>2660</v>
      </c>
      <c r="E309" t="s">
        <v>540</v>
      </c>
      <c r="F309" t="s">
        <v>644</v>
      </c>
      <c r="G309" t="s">
        <v>1243</v>
      </c>
      <c r="H309" t="s">
        <v>540</v>
      </c>
      <c r="I309">
        <v>21302</v>
      </c>
      <c r="J309" t="s">
        <v>223</v>
      </c>
      <c r="K309" t="s">
        <v>643</v>
      </c>
      <c r="L309" t="s">
        <v>2661</v>
      </c>
      <c r="M309" t="s">
        <v>2669</v>
      </c>
      <c r="N309" t="s">
        <v>3303</v>
      </c>
      <c r="O309" t="s">
        <v>1651</v>
      </c>
      <c r="P309">
        <v>72967954</v>
      </c>
      <c r="Q309">
        <v>88203133</v>
      </c>
      <c r="R309" t="s">
        <v>3304</v>
      </c>
      <c r="S309" s="338">
        <v>88203133</v>
      </c>
      <c r="T309" t="s">
        <v>2671</v>
      </c>
      <c r="U309">
        <v>87657026</v>
      </c>
    </row>
    <row r="310" spans="1:21">
      <c r="A310" t="s">
        <v>3305</v>
      </c>
      <c r="B310" t="s">
        <v>3306</v>
      </c>
      <c r="C310" t="s">
        <v>3307</v>
      </c>
      <c r="D310" t="s">
        <v>2660</v>
      </c>
      <c r="E310" t="s">
        <v>874</v>
      </c>
      <c r="F310" t="s">
        <v>644</v>
      </c>
      <c r="G310" t="s">
        <v>1243</v>
      </c>
      <c r="H310" t="s">
        <v>768</v>
      </c>
      <c r="I310">
        <v>21306</v>
      </c>
      <c r="J310" t="s">
        <v>227</v>
      </c>
      <c r="K310" t="s">
        <v>643</v>
      </c>
      <c r="L310" t="s">
        <v>2661</v>
      </c>
      <c r="M310" t="s">
        <v>2662</v>
      </c>
      <c r="N310" t="s">
        <v>3308</v>
      </c>
      <c r="O310" t="s">
        <v>1651</v>
      </c>
      <c r="P310">
        <v>72964516</v>
      </c>
      <c r="Q310">
        <v>24702822</v>
      </c>
      <c r="R310" t="s">
        <v>3309</v>
      </c>
      <c r="S310" s="338">
        <v>84590939</v>
      </c>
      <c r="T310" t="s">
        <v>2665</v>
      </c>
      <c r="U310">
        <v>86332018</v>
      </c>
    </row>
    <row r="311" spans="1:21">
      <c r="A311" t="s">
        <v>3310</v>
      </c>
      <c r="B311" t="s">
        <v>3311</v>
      </c>
      <c r="C311" t="s">
        <v>3312</v>
      </c>
      <c r="D311" t="s">
        <v>811</v>
      </c>
      <c r="E311" t="s">
        <v>562</v>
      </c>
      <c r="F311" t="s">
        <v>812</v>
      </c>
      <c r="G311" t="s">
        <v>632</v>
      </c>
      <c r="H311" t="s">
        <v>540</v>
      </c>
      <c r="I311">
        <v>51002</v>
      </c>
      <c r="J311" t="s">
        <v>395</v>
      </c>
      <c r="K311" t="s">
        <v>813</v>
      </c>
      <c r="L311" t="s">
        <v>2394</v>
      </c>
      <c r="M311" t="s">
        <v>2198</v>
      </c>
      <c r="N311" t="s">
        <v>3313</v>
      </c>
      <c r="O311" t="s">
        <v>1651</v>
      </c>
      <c r="P311" t="s">
        <v>555</v>
      </c>
      <c r="Q311" t="s">
        <v>555</v>
      </c>
      <c r="R311" t="s">
        <v>3314</v>
      </c>
      <c r="S311" s="338">
        <v>88412049</v>
      </c>
      <c r="T311" t="s">
        <v>2397</v>
      </c>
      <c r="U311">
        <v>26777025</v>
      </c>
    </row>
    <row r="312" spans="1:21">
      <c r="A312" t="s">
        <v>3315</v>
      </c>
      <c r="B312" t="s">
        <v>3316</v>
      </c>
      <c r="C312" t="s">
        <v>3317</v>
      </c>
      <c r="D312" t="s">
        <v>1186</v>
      </c>
      <c r="E312" t="s">
        <v>686</v>
      </c>
      <c r="F312" t="s">
        <v>644</v>
      </c>
      <c r="G312" t="s">
        <v>632</v>
      </c>
      <c r="H312" t="s">
        <v>541</v>
      </c>
      <c r="I312">
        <v>21001</v>
      </c>
      <c r="J312" t="s">
        <v>197</v>
      </c>
      <c r="K312" t="s">
        <v>643</v>
      </c>
      <c r="L312" t="s">
        <v>1186</v>
      </c>
      <c r="M312" t="s">
        <v>1187</v>
      </c>
      <c r="N312" t="s">
        <v>1156</v>
      </c>
      <c r="O312" t="s">
        <v>1651</v>
      </c>
      <c r="P312">
        <v>24612906</v>
      </c>
      <c r="Q312">
        <v>24612906</v>
      </c>
      <c r="R312" t="s">
        <v>3318</v>
      </c>
      <c r="S312" s="338">
        <v>24612906</v>
      </c>
      <c r="T312" t="s">
        <v>1586</v>
      </c>
      <c r="U312">
        <v>24601646</v>
      </c>
    </row>
    <row r="313" spans="1:21">
      <c r="A313" t="s">
        <v>3319</v>
      </c>
      <c r="B313" t="s">
        <v>3320</v>
      </c>
      <c r="C313" t="s">
        <v>3321</v>
      </c>
      <c r="D313" t="s">
        <v>899</v>
      </c>
      <c r="E313" t="s">
        <v>573</v>
      </c>
      <c r="F313" t="s">
        <v>644</v>
      </c>
      <c r="G313" t="s">
        <v>768</v>
      </c>
      <c r="H313" t="s">
        <v>541</v>
      </c>
      <c r="I313">
        <v>20601</v>
      </c>
      <c r="J313" t="s">
        <v>172</v>
      </c>
      <c r="K313" t="s">
        <v>643</v>
      </c>
      <c r="L313" t="s">
        <v>1609</v>
      </c>
      <c r="M313" t="s">
        <v>1609</v>
      </c>
      <c r="N313" t="s">
        <v>3322</v>
      </c>
      <c r="O313" t="s">
        <v>1651</v>
      </c>
      <c r="P313">
        <v>24504950</v>
      </c>
      <c r="Q313">
        <v>22016190</v>
      </c>
      <c r="R313" t="s">
        <v>3323</v>
      </c>
      <c r="S313" s="338">
        <v>22016190</v>
      </c>
      <c r="T313" t="s">
        <v>2073</v>
      </c>
      <c r="U313">
        <v>24500036</v>
      </c>
    </row>
    <row r="314" spans="1:21">
      <c r="A314" t="s">
        <v>3324</v>
      </c>
      <c r="B314" t="s">
        <v>3325</v>
      </c>
      <c r="C314" t="s">
        <v>3326</v>
      </c>
      <c r="D314" t="s">
        <v>866</v>
      </c>
      <c r="E314" t="s">
        <v>874</v>
      </c>
      <c r="F314" t="s">
        <v>867</v>
      </c>
      <c r="G314" t="s">
        <v>562</v>
      </c>
      <c r="H314" t="s">
        <v>524</v>
      </c>
      <c r="I314">
        <v>70503</v>
      </c>
      <c r="J314" t="s">
        <v>488</v>
      </c>
      <c r="K314" t="s">
        <v>866</v>
      </c>
      <c r="L314" t="s">
        <v>2579</v>
      </c>
      <c r="M314" t="s">
        <v>3117</v>
      </c>
      <c r="N314" t="s">
        <v>3327</v>
      </c>
      <c r="O314" t="s">
        <v>1651</v>
      </c>
      <c r="P314">
        <v>27978134</v>
      </c>
      <c r="Q314">
        <v>27978265</v>
      </c>
      <c r="R314" t="s">
        <v>3328</v>
      </c>
      <c r="S314" s="338">
        <v>87767237</v>
      </c>
      <c r="T314" t="s">
        <v>3329</v>
      </c>
      <c r="U314" t="s">
        <v>3330</v>
      </c>
    </row>
    <row r="315" spans="1:21">
      <c r="A315" t="s">
        <v>3331</v>
      </c>
      <c r="B315" t="s">
        <v>3332</v>
      </c>
      <c r="C315" t="s">
        <v>3333</v>
      </c>
      <c r="D315" t="s">
        <v>791</v>
      </c>
      <c r="E315" t="s">
        <v>524</v>
      </c>
      <c r="F315" t="s">
        <v>790</v>
      </c>
      <c r="G315" t="s">
        <v>541</v>
      </c>
      <c r="H315" t="s">
        <v>768</v>
      </c>
      <c r="I315">
        <v>60106</v>
      </c>
      <c r="J315" t="s">
        <v>408</v>
      </c>
      <c r="K315" t="s">
        <v>791</v>
      </c>
      <c r="L315" t="s">
        <v>791</v>
      </c>
      <c r="M315" t="s">
        <v>2964</v>
      </c>
      <c r="N315" t="s">
        <v>3334</v>
      </c>
      <c r="O315" t="s">
        <v>1651</v>
      </c>
      <c r="P315">
        <v>26787003</v>
      </c>
      <c r="Q315">
        <v>26787003</v>
      </c>
      <c r="R315" t="s">
        <v>3335</v>
      </c>
      <c r="S315" s="338">
        <v>88880230</v>
      </c>
      <c r="T315" t="s">
        <v>2514</v>
      </c>
      <c r="U315" t="s">
        <v>2515</v>
      </c>
    </row>
    <row r="316" spans="1:21">
      <c r="A316" t="s">
        <v>3336</v>
      </c>
      <c r="B316" t="s">
        <v>3337</v>
      </c>
      <c r="C316" t="s">
        <v>3338</v>
      </c>
      <c r="D316" t="s">
        <v>811</v>
      </c>
      <c r="E316" t="s">
        <v>541</v>
      </c>
      <c r="F316" t="s">
        <v>812</v>
      </c>
      <c r="G316" t="s">
        <v>632</v>
      </c>
      <c r="H316" t="s">
        <v>524</v>
      </c>
      <c r="I316">
        <v>51003</v>
      </c>
      <c r="J316" t="s">
        <v>396</v>
      </c>
      <c r="K316" t="s">
        <v>813</v>
      </c>
      <c r="L316" t="s">
        <v>2394</v>
      </c>
      <c r="M316" t="s">
        <v>1601</v>
      </c>
      <c r="N316" t="s">
        <v>1601</v>
      </c>
      <c r="O316" t="s">
        <v>1651</v>
      </c>
      <c r="P316">
        <v>26797756</v>
      </c>
      <c r="Q316">
        <v>22007941</v>
      </c>
      <c r="R316" t="s">
        <v>3339</v>
      </c>
      <c r="S316" s="338">
        <v>22007941</v>
      </c>
      <c r="T316" t="s">
        <v>2402</v>
      </c>
      <c r="U316">
        <v>26799174</v>
      </c>
    </row>
    <row r="317" spans="1:21">
      <c r="A317" t="s">
        <v>3340</v>
      </c>
      <c r="B317" t="s">
        <v>3341</v>
      </c>
      <c r="C317" t="s">
        <v>3342</v>
      </c>
      <c r="D317" t="s">
        <v>1180</v>
      </c>
      <c r="E317" t="s">
        <v>562</v>
      </c>
      <c r="F317" t="s">
        <v>790</v>
      </c>
      <c r="G317" t="s">
        <v>973</v>
      </c>
      <c r="H317" t="s">
        <v>540</v>
      </c>
      <c r="I317">
        <v>61102</v>
      </c>
      <c r="J317" t="s">
        <v>460</v>
      </c>
      <c r="K317" t="s">
        <v>791</v>
      </c>
      <c r="L317" t="s">
        <v>1181</v>
      </c>
      <c r="M317" t="s">
        <v>3343</v>
      </c>
      <c r="N317" t="s">
        <v>3343</v>
      </c>
      <c r="O317" t="s">
        <v>1651</v>
      </c>
      <c r="P317">
        <v>47096077</v>
      </c>
      <c r="Q317">
        <v>49096078</v>
      </c>
      <c r="R317" t="s">
        <v>3344</v>
      </c>
      <c r="S317" s="338">
        <v>47096077</v>
      </c>
      <c r="T317" t="s">
        <v>1185</v>
      </c>
      <c r="U317">
        <v>26377451</v>
      </c>
    </row>
    <row r="318" spans="1:21">
      <c r="A318" t="s">
        <v>3345</v>
      </c>
      <c r="B318" t="s">
        <v>3346</v>
      </c>
      <c r="C318" t="s">
        <v>3347</v>
      </c>
      <c r="D318" t="s">
        <v>939</v>
      </c>
      <c r="E318" t="s">
        <v>874</v>
      </c>
      <c r="F318" t="s">
        <v>867</v>
      </c>
      <c r="G318" t="s">
        <v>768</v>
      </c>
      <c r="H318" t="s">
        <v>521</v>
      </c>
      <c r="I318">
        <v>70604</v>
      </c>
      <c r="J318" t="s">
        <v>492</v>
      </c>
      <c r="K318" t="s">
        <v>866</v>
      </c>
      <c r="L318" t="s">
        <v>1532</v>
      </c>
      <c r="M318" t="s">
        <v>3247</v>
      </c>
      <c r="N318" t="s">
        <v>3247</v>
      </c>
      <c r="O318" t="s">
        <v>1651</v>
      </c>
      <c r="P318">
        <v>86012693</v>
      </c>
      <c r="Q318">
        <v>27620610</v>
      </c>
      <c r="R318" t="s">
        <v>3348</v>
      </c>
      <c r="S318" s="338">
        <v>87857620</v>
      </c>
      <c r="T318" t="s">
        <v>2646</v>
      </c>
      <c r="U318">
        <v>89357825</v>
      </c>
    </row>
    <row r="319" spans="1:21">
      <c r="A319" t="s">
        <v>3349</v>
      </c>
      <c r="B319" t="s">
        <v>3350</v>
      </c>
      <c r="C319" t="s">
        <v>3351</v>
      </c>
      <c r="D319" t="s">
        <v>789</v>
      </c>
      <c r="E319" t="s">
        <v>540</v>
      </c>
      <c r="F319" t="s">
        <v>790</v>
      </c>
      <c r="G319" t="s">
        <v>524</v>
      </c>
      <c r="H319" t="s">
        <v>523</v>
      </c>
      <c r="I319">
        <v>60309</v>
      </c>
      <c r="J319" t="s">
        <v>432</v>
      </c>
      <c r="K319" t="s">
        <v>791</v>
      </c>
      <c r="L319" t="s">
        <v>792</v>
      </c>
      <c r="M319" t="s">
        <v>3352</v>
      </c>
      <c r="N319" t="s">
        <v>955</v>
      </c>
      <c r="O319" t="s">
        <v>1651</v>
      </c>
      <c r="P319">
        <v>27304531</v>
      </c>
      <c r="Q319">
        <v>27304531</v>
      </c>
      <c r="R319" t="s">
        <v>3353</v>
      </c>
      <c r="S319" s="338">
        <v>88319355</v>
      </c>
      <c r="T319" t="s">
        <v>1942</v>
      </c>
      <c r="U319">
        <v>27300654</v>
      </c>
    </row>
    <row r="320" spans="1:21">
      <c r="A320" t="s">
        <v>3354</v>
      </c>
      <c r="B320" t="s">
        <v>3355</v>
      </c>
      <c r="C320" t="s">
        <v>3356</v>
      </c>
      <c r="D320" t="s">
        <v>860</v>
      </c>
      <c r="E320" t="s">
        <v>768</v>
      </c>
      <c r="F320" t="s">
        <v>812</v>
      </c>
      <c r="G320" t="s">
        <v>562</v>
      </c>
      <c r="H320" t="s">
        <v>524</v>
      </c>
      <c r="I320">
        <v>50503</v>
      </c>
      <c r="J320" t="s">
        <v>369</v>
      </c>
      <c r="K320" t="s">
        <v>813</v>
      </c>
      <c r="L320" t="s">
        <v>1482</v>
      </c>
      <c r="M320" t="s">
        <v>1483</v>
      </c>
      <c r="N320" t="s">
        <v>3357</v>
      </c>
      <c r="O320" t="s">
        <v>1651</v>
      </c>
      <c r="P320">
        <v>26700359</v>
      </c>
      <c r="Q320">
        <v>26700359</v>
      </c>
      <c r="R320" t="s">
        <v>3358</v>
      </c>
      <c r="S320" s="338">
        <v>26700014</v>
      </c>
      <c r="T320" t="s">
        <v>1486</v>
      </c>
      <c r="U320">
        <v>26678291</v>
      </c>
    </row>
    <row r="321" spans="1:21">
      <c r="A321" t="s">
        <v>3359</v>
      </c>
      <c r="B321" t="s">
        <v>3360</v>
      </c>
      <c r="C321" t="s">
        <v>3361</v>
      </c>
      <c r="D321" t="s">
        <v>1566</v>
      </c>
      <c r="E321" t="s">
        <v>521</v>
      </c>
      <c r="F321" t="s">
        <v>672</v>
      </c>
      <c r="G321" t="s">
        <v>632</v>
      </c>
      <c r="H321" t="s">
        <v>524</v>
      </c>
      <c r="I321">
        <v>41003</v>
      </c>
      <c r="J321" t="s">
        <v>339</v>
      </c>
      <c r="K321" t="s">
        <v>673</v>
      </c>
      <c r="L321" t="s">
        <v>1566</v>
      </c>
      <c r="M321" t="s">
        <v>2357</v>
      </c>
      <c r="N321" t="s">
        <v>3362</v>
      </c>
      <c r="O321" t="s">
        <v>1651</v>
      </c>
      <c r="P321">
        <v>44051982</v>
      </c>
      <c r="Q321" t="s">
        <v>555</v>
      </c>
      <c r="R321" t="s">
        <v>3363</v>
      </c>
      <c r="S321" s="338">
        <v>44051982</v>
      </c>
      <c r="T321" t="s">
        <v>3181</v>
      </c>
      <c r="U321">
        <v>27640352</v>
      </c>
    </row>
    <row r="322" spans="1:21">
      <c r="A322" t="s">
        <v>3364</v>
      </c>
      <c r="B322" t="s">
        <v>3365</v>
      </c>
      <c r="C322" t="s">
        <v>3366</v>
      </c>
      <c r="D322" t="s">
        <v>893</v>
      </c>
      <c r="E322" t="s">
        <v>874</v>
      </c>
      <c r="F322" t="s">
        <v>522</v>
      </c>
      <c r="G322" t="s">
        <v>524</v>
      </c>
      <c r="H322" t="s">
        <v>973</v>
      </c>
      <c r="I322">
        <v>10311</v>
      </c>
      <c r="J322" t="s">
        <v>26</v>
      </c>
      <c r="K322" t="s">
        <v>525</v>
      </c>
      <c r="L322" t="s">
        <v>893</v>
      </c>
      <c r="M322" t="s">
        <v>3367</v>
      </c>
      <c r="N322" t="s">
        <v>3368</v>
      </c>
      <c r="O322" t="s">
        <v>1651</v>
      </c>
      <c r="P322">
        <v>22759945</v>
      </c>
      <c r="Q322">
        <v>22759945</v>
      </c>
      <c r="R322" t="s">
        <v>3369</v>
      </c>
      <c r="S322" s="338">
        <v>22759945</v>
      </c>
      <c r="T322" t="s">
        <v>1839</v>
      </c>
      <c r="U322">
        <v>22596011</v>
      </c>
    </row>
    <row r="323" spans="1:21">
      <c r="A323" t="s">
        <v>3370</v>
      </c>
      <c r="B323" t="s">
        <v>3371</v>
      </c>
      <c r="C323" t="s">
        <v>3372</v>
      </c>
      <c r="D323" t="s">
        <v>893</v>
      </c>
      <c r="E323" t="s">
        <v>524</v>
      </c>
      <c r="F323" t="s">
        <v>522</v>
      </c>
      <c r="G323" t="s">
        <v>768</v>
      </c>
      <c r="H323" t="s">
        <v>524</v>
      </c>
      <c r="I323">
        <v>10603</v>
      </c>
      <c r="J323" t="s">
        <v>43</v>
      </c>
      <c r="K323" t="s">
        <v>525</v>
      </c>
      <c r="L323" t="s">
        <v>1450</v>
      </c>
      <c r="M323" t="s">
        <v>3373</v>
      </c>
      <c r="N323" t="s">
        <v>3373</v>
      </c>
      <c r="O323" t="s">
        <v>1651</v>
      </c>
      <c r="P323">
        <v>24104630</v>
      </c>
      <c r="Q323">
        <v>24104630</v>
      </c>
      <c r="R323" t="s">
        <v>3374</v>
      </c>
      <c r="S323" s="338">
        <v>24104979</v>
      </c>
      <c r="T323" t="s">
        <v>1866</v>
      </c>
      <c r="U323">
        <v>22301358</v>
      </c>
    </row>
    <row r="324" spans="1:21">
      <c r="A324" t="s">
        <v>3375</v>
      </c>
      <c r="B324" t="s">
        <v>3376</v>
      </c>
      <c r="C324" t="s">
        <v>3377</v>
      </c>
      <c r="D324" t="s">
        <v>1186</v>
      </c>
      <c r="E324" t="s">
        <v>521</v>
      </c>
      <c r="F324" t="s">
        <v>644</v>
      </c>
      <c r="G324" t="s">
        <v>632</v>
      </c>
      <c r="H324" t="s">
        <v>523</v>
      </c>
      <c r="I324">
        <v>21009</v>
      </c>
      <c r="J324" t="s">
        <v>205</v>
      </c>
      <c r="K324" t="s">
        <v>643</v>
      </c>
      <c r="L324" t="s">
        <v>1186</v>
      </c>
      <c r="M324" t="s">
        <v>3378</v>
      </c>
      <c r="N324" t="s">
        <v>3378</v>
      </c>
      <c r="O324" t="s">
        <v>1651</v>
      </c>
      <c r="P324">
        <v>24740717</v>
      </c>
      <c r="Q324">
        <v>24740717</v>
      </c>
      <c r="R324" t="s">
        <v>3379</v>
      </c>
      <c r="S324" s="338">
        <v>24740717</v>
      </c>
      <c r="T324" t="s">
        <v>1361</v>
      </c>
      <c r="U324">
        <v>24724058</v>
      </c>
    </row>
    <row r="325" spans="1:21">
      <c r="A325" t="s">
        <v>3380</v>
      </c>
      <c r="B325" t="s">
        <v>3381</v>
      </c>
      <c r="C325" t="s">
        <v>3382</v>
      </c>
      <c r="D325" t="s">
        <v>789</v>
      </c>
      <c r="E325" t="s">
        <v>1243</v>
      </c>
      <c r="F325" t="s">
        <v>790</v>
      </c>
      <c r="G325" t="s">
        <v>524</v>
      </c>
      <c r="H325" t="s">
        <v>524</v>
      </c>
      <c r="I325">
        <v>60303</v>
      </c>
      <c r="J325" t="s">
        <v>426</v>
      </c>
      <c r="K325" t="s">
        <v>791</v>
      </c>
      <c r="L325" t="s">
        <v>792</v>
      </c>
      <c r="M325" t="s">
        <v>1921</v>
      </c>
      <c r="N325" t="s">
        <v>3383</v>
      </c>
      <c r="O325" t="s">
        <v>1651</v>
      </c>
      <c r="P325">
        <v>87148116</v>
      </c>
      <c r="Q325">
        <v>27305522</v>
      </c>
      <c r="R325" t="s">
        <v>3384</v>
      </c>
      <c r="S325" s="338">
        <v>87148116</v>
      </c>
      <c r="T325" t="s">
        <v>3385</v>
      </c>
      <c r="U325">
        <v>89435252</v>
      </c>
    </row>
    <row r="326" spans="1:21">
      <c r="A326" t="s">
        <v>3386</v>
      </c>
      <c r="B326" t="s">
        <v>3387</v>
      </c>
      <c r="C326" t="s">
        <v>3388</v>
      </c>
      <c r="D326" t="s">
        <v>697</v>
      </c>
      <c r="E326" t="s">
        <v>768</v>
      </c>
      <c r="F326" t="s">
        <v>696</v>
      </c>
      <c r="G326" t="s">
        <v>524</v>
      </c>
      <c r="H326" t="s">
        <v>540</v>
      </c>
      <c r="I326">
        <v>30302</v>
      </c>
      <c r="J326" t="s">
        <v>259</v>
      </c>
      <c r="K326" t="s">
        <v>697</v>
      </c>
      <c r="L326" t="s">
        <v>698</v>
      </c>
      <c r="M326" t="s">
        <v>1199</v>
      </c>
      <c r="N326" t="s">
        <v>1199</v>
      </c>
      <c r="O326" t="s">
        <v>1651</v>
      </c>
      <c r="P326">
        <v>22795011</v>
      </c>
      <c r="Q326">
        <v>22795011</v>
      </c>
      <c r="R326" t="s">
        <v>3389</v>
      </c>
      <c r="S326" s="338">
        <v>22795011</v>
      </c>
      <c r="T326" t="s">
        <v>1352</v>
      </c>
      <c r="U326">
        <v>22792767</v>
      </c>
    </row>
    <row r="327" spans="1:21">
      <c r="A327" t="s">
        <v>3390</v>
      </c>
      <c r="B327" t="s">
        <v>3391</v>
      </c>
      <c r="C327" t="s">
        <v>3392</v>
      </c>
      <c r="D327" t="s">
        <v>1180</v>
      </c>
      <c r="E327" t="s">
        <v>540</v>
      </c>
      <c r="F327" t="s">
        <v>790</v>
      </c>
      <c r="G327" t="s">
        <v>768</v>
      </c>
      <c r="H327" t="s">
        <v>540</v>
      </c>
      <c r="I327">
        <v>60602</v>
      </c>
      <c r="J327" t="s">
        <v>3393</v>
      </c>
      <c r="K327" t="s">
        <v>791</v>
      </c>
      <c r="L327" t="s">
        <v>1307</v>
      </c>
      <c r="M327" t="s">
        <v>2759</v>
      </c>
      <c r="N327" t="s">
        <v>674</v>
      </c>
      <c r="O327" t="s">
        <v>1651</v>
      </c>
      <c r="P327">
        <v>22007540</v>
      </c>
      <c r="Q327" t="s">
        <v>555</v>
      </c>
      <c r="R327" t="s">
        <v>3394</v>
      </c>
      <c r="S327" s="338">
        <v>83466006</v>
      </c>
      <c r="T327" t="s">
        <v>3395</v>
      </c>
      <c r="U327">
        <v>87903430</v>
      </c>
    </row>
    <row r="328" spans="1:21">
      <c r="A328" t="s">
        <v>3396</v>
      </c>
      <c r="B328" t="s">
        <v>3397</v>
      </c>
      <c r="C328" t="s">
        <v>3398</v>
      </c>
      <c r="D328" t="s">
        <v>1180</v>
      </c>
      <c r="E328" t="s">
        <v>768</v>
      </c>
      <c r="F328" t="s">
        <v>790</v>
      </c>
      <c r="G328" t="s">
        <v>768</v>
      </c>
      <c r="H328" t="s">
        <v>541</v>
      </c>
      <c r="I328">
        <v>60601</v>
      </c>
      <c r="J328" t="s">
        <v>1306</v>
      </c>
      <c r="K328" t="s">
        <v>791</v>
      </c>
      <c r="L328" t="s">
        <v>1307</v>
      </c>
      <c r="M328" t="s">
        <v>1307</v>
      </c>
      <c r="N328" t="s">
        <v>3399</v>
      </c>
      <c r="O328" t="s">
        <v>1651</v>
      </c>
      <c r="P328">
        <v>88641871</v>
      </c>
      <c r="Q328" t="s">
        <v>555</v>
      </c>
      <c r="R328" t="s">
        <v>3400</v>
      </c>
      <c r="S328" s="338">
        <v>88641871</v>
      </c>
      <c r="T328" t="s">
        <v>1439</v>
      </c>
      <c r="U328">
        <v>27770062</v>
      </c>
    </row>
    <row r="329" spans="1:21">
      <c r="A329" t="s">
        <v>3401</v>
      </c>
      <c r="B329" t="s">
        <v>3402</v>
      </c>
      <c r="C329" t="s">
        <v>3403</v>
      </c>
      <c r="D329" t="s">
        <v>1180</v>
      </c>
      <c r="E329" t="s">
        <v>540</v>
      </c>
      <c r="F329" t="s">
        <v>790</v>
      </c>
      <c r="G329" t="s">
        <v>768</v>
      </c>
      <c r="H329" t="s">
        <v>540</v>
      </c>
      <c r="I329">
        <v>60602</v>
      </c>
      <c r="J329" t="s">
        <v>3393</v>
      </c>
      <c r="K329" t="s">
        <v>791</v>
      </c>
      <c r="L329" t="s">
        <v>1307</v>
      </c>
      <c r="M329" t="s">
        <v>2759</v>
      </c>
      <c r="N329" t="s">
        <v>3404</v>
      </c>
      <c r="O329" t="s">
        <v>1651</v>
      </c>
      <c r="P329">
        <v>22006039</v>
      </c>
      <c r="Q329">
        <v>27876098</v>
      </c>
      <c r="R329" t="s">
        <v>3405</v>
      </c>
      <c r="S329" s="338">
        <v>86291772</v>
      </c>
      <c r="T329" t="s">
        <v>3395</v>
      </c>
      <c r="U329">
        <v>87903430</v>
      </c>
    </row>
    <row r="330" spans="1:21">
      <c r="A330" t="s">
        <v>3406</v>
      </c>
      <c r="B330" t="s">
        <v>3407</v>
      </c>
      <c r="C330" t="s">
        <v>3408</v>
      </c>
      <c r="D330" t="s">
        <v>697</v>
      </c>
      <c r="E330" t="s">
        <v>524</v>
      </c>
      <c r="F330" t="s">
        <v>696</v>
      </c>
      <c r="G330" t="s">
        <v>573</v>
      </c>
      <c r="H330" t="s">
        <v>540</v>
      </c>
      <c r="I330">
        <v>30802</v>
      </c>
      <c r="J330" t="s">
        <v>291</v>
      </c>
      <c r="K330" t="s">
        <v>697</v>
      </c>
      <c r="L330" t="s">
        <v>2173</v>
      </c>
      <c r="M330" t="s">
        <v>769</v>
      </c>
      <c r="N330" t="s">
        <v>3409</v>
      </c>
      <c r="O330" t="s">
        <v>1651</v>
      </c>
      <c r="P330">
        <v>62663686</v>
      </c>
      <c r="Q330">
        <v>62663686</v>
      </c>
      <c r="R330" t="s">
        <v>3410</v>
      </c>
      <c r="S330" s="338">
        <v>62663686</v>
      </c>
      <c r="T330" t="s">
        <v>2177</v>
      </c>
      <c r="U330">
        <v>25521557</v>
      </c>
    </row>
    <row r="331" spans="1:21">
      <c r="A331" t="s">
        <v>3411</v>
      </c>
      <c r="B331" t="s">
        <v>3412</v>
      </c>
      <c r="C331" t="s">
        <v>3413</v>
      </c>
      <c r="D331" t="s">
        <v>2195</v>
      </c>
      <c r="E331" t="s">
        <v>541</v>
      </c>
      <c r="F331" t="s">
        <v>522</v>
      </c>
      <c r="G331" t="s">
        <v>562</v>
      </c>
      <c r="H331" t="s">
        <v>524</v>
      </c>
      <c r="I331">
        <v>10503</v>
      </c>
      <c r="J331" t="s">
        <v>40</v>
      </c>
      <c r="K331" t="s">
        <v>525</v>
      </c>
      <c r="L331" t="s">
        <v>2196</v>
      </c>
      <c r="M331" t="s">
        <v>1186</v>
      </c>
      <c r="N331" t="s">
        <v>1186</v>
      </c>
      <c r="O331" t="s">
        <v>1651</v>
      </c>
      <c r="P331">
        <v>25466051</v>
      </c>
      <c r="Q331" t="s">
        <v>555</v>
      </c>
      <c r="R331" t="s">
        <v>3414</v>
      </c>
      <c r="S331" s="338">
        <v>88497968</v>
      </c>
      <c r="T331" t="s">
        <v>2200</v>
      </c>
      <c r="U331">
        <v>83630576</v>
      </c>
    </row>
    <row r="332" spans="1:21">
      <c r="A332" t="s">
        <v>3415</v>
      </c>
      <c r="B332" t="s">
        <v>3416</v>
      </c>
      <c r="C332" t="s">
        <v>3417</v>
      </c>
      <c r="D332" t="s">
        <v>1235</v>
      </c>
      <c r="E332" t="s">
        <v>686</v>
      </c>
      <c r="F332" t="s">
        <v>790</v>
      </c>
      <c r="G332" t="s">
        <v>874</v>
      </c>
      <c r="H332" t="s">
        <v>521</v>
      </c>
      <c r="I332">
        <v>60704</v>
      </c>
      <c r="J332" t="s">
        <v>447</v>
      </c>
      <c r="K332" t="s">
        <v>791</v>
      </c>
      <c r="L332" t="s">
        <v>2525</v>
      </c>
      <c r="M332" t="s">
        <v>2117</v>
      </c>
      <c r="N332" t="s">
        <v>3418</v>
      </c>
      <c r="O332" t="s">
        <v>1651</v>
      </c>
      <c r="P332">
        <v>60233265</v>
      </c>
      <c r="Q332" t="s">
        <v>555</v>
      </c>
      <c r="R332" t="s">
        <v>3419</v>
      </c>
      <c r="S332" s="338">
        <v>60233265</v>
      </c>
      <c r="T332" t="s">
        <v>3420</v>
      </c>
      <c r="U332">
        <v>84062648</v>
      </c>
    </row>
    <row r="333" spans="1:21">
      <c r="A333" t="s">
        <v>3421</v>
      </c>
      <c r="B333" t="s">
        <v>3422</v>
      </c>
      <c r="C333" t="s">
        <v>3423</v>
      </c>
      <c r="D333" t="s">
        <v>1235</v>
      </c>
      <c r="E333" t="s">
        <v>686</v>
      </c>
      <c r="F333" t="s">
        <v>790</v>
      </c>
      <c r="G333" t="s">
        <v>874</v>
      </c>
      <c r="H333" t="s">
        <v>521</v>
      </c>
      <c r="I333">
        <v>60704</v>
      </c>
      <c r="J333" t="s">
        <v>447</v>
      </c>
      <c r="K333" t="s">
        <v>791</v>
      </c>
      <c r="L333" t="s">
        <v>2525</v>
      </c>
      <c r="M333" t="s">
        <v>2117</v>
      </c>
      <c r="N333" t="s">
        <v>2526</v>
      </c>
      <c r="O333" t="s">
        <v>1651</v>
      </c>
      <c r="P333">
        <v>22008994</v>
      </c>
      <c r="Q333" t="s">
        <v>555</v>
      </c>
      <c r="R333" t="s">
        <v>3424</v>
      </c>
      <c r="S333" s="338">
        <v>86689765</v>
      </c>
      <c r="T333" t="s">
        <v>3420</v>
      </c>
      <c r="U333">
        <v>84062648</v>
      </c>
    </row>
    <row r="334" spans="1:21">
      <c r="A334" t="s">
        <v>3425</v>
      </c>
      <c r="B334" t="s">
        <v>3426</v>
      </c>
      <c r="C334" t="s">
        <v>3427</v>
      </c>
      <c r="D334" t="s">
        <v>811</v>
      </c>
      <c r="E334" t="s">
        <v>541</v>
      </c>
      <c r="F334" t="s">
        <v>812</v>
      </c>
      <c r="G334" t="s">
        <v>632</v>
      </c>
      <c r="H334" t="s">
        <v>521</v>
      </c>
      <c r="I334">
        <v>51004</v>
      </c>
      <c r="J334" t="s">
        <v>397</v>
      </c>
      <c r="K334" t="s">
        <v>813</v>
      </c>
      <c r="L334" t="s">
        <v>2394</v>
      </c>
      <c r="M334" t="s">
        <v>1445</v>
      </c>
      <c r="N334" t="s">
        <v>2887</v>
      </c>
      <c r="O334" t="s">
        <v>1651</v>
      </c>
      <c r="P334">
        <v>22005145</v>
      </c>
      <c r="Q334">
        <v>22005452</v>
      </c>
      <c r="R334" t="s">
        <v>3428</v>
      </c>
      <c r="S334" s="338">
        <v>22005452</v>
      </c>
      <c r="T334" t="s">
        <v>2402</v>
      </c>
      <c r="U334">
        <v>26799174</v>
      </c>
    </row>
    <row r="335" spans="1:21">
      <c r="A335" t="s">
        <v>3429</v>
      </c>
      <c r="B335" t="s">
        <v>3430</v>
      </c>
      <c r="C335" t="s">
        <v>3431</v>
      </c>
      <c r="D335" t="s">
        <v>811</v>
      </c>
      <c r="E335" t="s">
        <v>521</v>
      </c>
      <c r="F335" t="s">
        <v>812</v>
      </c>
      <c r="G335" t="s">
        <v>541</v>
      </c>
      <c r="H335" t="s">
        <v>524</v>
      </c>
      <c r="I335">
        <v>50103</v>
      </c>
      <c r="J335" t="s">
        <v>344</v>
      </c>
      <c r="K335" t="s">
        <v>813</v>
      </c>
      <c r="L335" t="s">
        <v>811</v>
      </c>
      <c r="M335" t="s">
        <v>3432</v>
      </c>
      <c r="N335" t="s">
        <v>3433</v>
      </c>
      <c r="O335" t="s">
        <v>1651</v>
      </c>
      <c r="P335">
        <v>22006750</v>
      </c>
      <c r="Q335" t="s">
        <v>555</v>
      </c>
      <c r="R335" t="s">
        <v>3434</v>
      </c>
      <c r="S335" s="338">
        <v>86048171</v>
      </c>
      <c r="T335" t="s">
        <v>855</v>
      </c>
      <c r="U335">
        <v>26662614</v>
      </c>
    </row>
    <row r="336" spans="1:21">
      <c r="A336" t="s">
        <v>3435</v>
      </c>
      <c r="B336" t="s">
        <v>3436</v>
      </c>
      <c r="C336" t="s">
        <v>3437</v>
      </c>
      <c r="D336" t="s">
        <v>866</v>
      </c>
      <c r="E336" t="s">
        <v>573</v>
      </c>
      <c r="F336" t="s">
        <v>867</v>
      </c>
      <c r="G336" t="s">
        <v>521</v>
      </c>
      <c r="H336" t="s">
        <v>540</v>
      </c>
      <c r="I336">
        <v>70402</v>
      </c>
      <c r="J336" t="s">
        <v>483</v>
      </c>
      <c r="K336" t="s">
        <v>866</v>
      </c>
      <c r="L336" t="s">
        <v>1227</v>
      </c>
      <c r="M336" t="s">
        <v>2567</v>
      </c>
      <c r="N336" t="s">
        <v>3438</v>
      </c>
      <c r="O336" t="s">
        <v>1651</v>
      </c>
      <c r="P336">
        <v>27541020</v>
      </c>
      <c r="Q336">
        <v>22007260</v>
      </c>
      <c r="R336" t="s">
        <v>3439</v>
      </c>
      <c r="S336" s="338">
        <v>84791249</v>
      </c>
      <c r="T336" t="s">
        <v>1230</v>
      </c>
      <c r="U336">
        <v>27550289</v>
      </c>
    </row>
    <row r="337" spans="1:21">
      <c r="A337" t="s">
        <v>3440</v>
      </c>
      <c r="B337" t="s">
        <v>3441</v>
      </c>
      <c r="C337" t="s">
        <v>3442</v>
      </c>
      <c r="D337" t="s">
        <v>866</v>
      </c>
      <c r="E337" t="s">
        <v>562</v>
      </c>
      <c r="F337" t="s">
        <v>867</v>
      </c>
      <c r="G337" t="s">
        <v>524</v>
      </c>
      <c r="H337" t="s">
        <v>874</v>
      </c>
      <c r="I337">
        <v>70307</v>
      </c>
      <c r="J337" t="s">
        <v>481</v>
      </c>
      <c r="K337" t="s">
        <v>866</v>
      </c>
      <c r="L337" t="s">
        <v>1136</v>
      </c>
      <c r="M337" t="s">
        <v>2586</v>
      </c>
      <c r="N337" t="s">
        <v>3443</v>
      </c>
      <c r="O337" t="s">
        <v>1651</v>
      </c>
      <c r="P337">
        <v>22002910</v>
      </c>
      <c r="Q337" t="s">
        <v>555</v>
      </c>
      <c r="R337" t="s">
        <v>3444</v>
      </c>
      <c r="S337" s="338">
        <v>88211649</v>
      </c>
      <c r="T337" t="s">
        <v>1139</v>
      </c>
      <c r="U337">
        <v>27687141</v>
      </c>
    </row>
    <row r="338" spans="1:21">
      <c r="A338" t="s">
        <v>3445</v>
      </c>
      <c r="B338" t="s">
        <v>3446</v>
      </c>
      <c r="C338" t="s">
        <v>3447</v>
      </c>
      <c r="D338" t="s">
        <v>2601</v>
      </c>
      <c r="E338" t="s">
        <v>562</v>
      </c>
      <c r="F338" t="s">
        <v>867</v>
      </c>
      <c r="G338" t="s">
        <v>541</v>
      </c>
      <c r="H338" t="s">
        <v>540</v>
      </c>
      <c r="I338">
        <v>70102</v>
      </c>
      <c r="J338" t="s">
        <v>465</v>
      </c>
      <c r="K338" t="s">
        <v>866</v>
      </c>
      <c r="L338" t="s">
        <v>866</v>
      </c>
      <c r="M338" t="s">
        <v>2930</v>
      </c>
      <c r="N338" t="s">
        <v>3448</v>
      </c>
      <c r="O338" t="s">
        <v>1651</v>
      </c>
      <c r="P338">
        <v>22064771</v>
      </c>
      <c r="Q338" t="s">
        <v>555</v>
      </c>
      <c r="R338" t="s">
        <v>3449</v>
      </c>
      <c r="S338" s="338">
        <v>86066846</v>
      </c>
      <c r="T338" t="s">
        <v>2933</v>
      </c>
      <c r="U338">
        <v>83478507</v>
      </c>
    </row>
    <row r="339" spans="1:21">
      <c r="A339" t="s">
        <v>3450</v>
      </c>
      <c r="B339" t="s">
        <v>3451</v>
      </c>
      <c r="C339" t="s">
        <v>3452</v>
      </c>
      <c r="D339" t="s">
        <v>1067</v>
      </c>
      <c r="E339" t="s">
        <v>768</v>
      </c>
      <c r="F339" t="s">
        <v>696</v>
      </c>
      <c r="G339" t="s">
        <v>562</v>
      </c>
      <c r="H339" t="s">
        <v>1364</v>
      </c>
      <c r="I339">
        <v>30512</v>
      </c>
      <c r="J339" t="s">
        <v>281</v>
      </c>
      <c r="K339" t="s">
        <v>697</v>
      </c>
      <c r="L339" t="s">
        <v>1067</v>
      </c>
      <c r="M339" t="s">
        <v>2870</v>
      </c>
      <c r="N339" t="s">
        <v>3453</v>
      </c>
      <c r="O339" t="s">
        <v>1651</v>
      </c>
      <c r="P339" t="s">
        <v>555</v>
      </c>
      <c r="Q339">
        <v>89721251</v>
      </c>
      <c r="R339" t="s">
        <v>3454</v>
      </c>
      <c r="S339" s="338">
        <v>89721251</v>
      </c>
      <c r="T339" t="s">
        <v>3455</v>
      </c>
      <c r="U339">
        <v>25567876</v>
      </c>
    </row>
    <row r="340" spans="1:21">
      <c r="A340" t="s">
        <v>3456</v>
      </c>
      <c r="B340" t="s">
        <v>3457</v>
      </c>
      <c r="C340" t="s">
        <v>2442</v>
      </c>
      <c r="D340" t="s">
        <v>1155</v>
      </c>
      <c r="E340" t="s">
        <v>540</v>
      </c>
      <c r="F340" t="s">
        <v>812</v>
      </c>
      <c r="G340" t="s">
        <v>540</v>
      </c>
      <c r="H340" t="s">
        <v>874</v>
      </c>
      <c r="I340">
        <v>50207</v>
      </c>
      <c r="J340" t="s">
        <v>353</v>
      </c>
      <c r="K340" t="s">
        <v>813</v>
      </c>
      <c r="L340" t="s">
        <v>1155</v>
      </c>
      <c r="M340" t="s">
        <v>3458</v>
      </c>
      <c r="N340" t="s">
        <v>875</v>
      </c>
      <c r="O340" t="s">
        <v>1651</v>
      </c>
      <c r="P340">
        <v>26849171</v>
      </c>
      <c r="Q340">
        <v>85156009</v>
      </c>
      <c r="R340" t="s">
        <v>3459</v>
      </c>
      <c r="S340" s="338">
        <v>26849171</v>
      </c>
      <c r="T340" t="s">
        <v>3460</v>
      </c>
      <c r="U340">
        <v>26869107</v>
      </c>
    </row>
    <row r="341" spans="1:21">
      <c r="A341" t="s">
        <v>3461</v>
      </c>
      <c r="B341" t="s">
        <v>3462</v>
      </c>
      <c r="C341" t="s">
        <v>3463</v>
      </c>
      <c r="D341" t="s">
        <v>1507</v>
      </c>
      <c r="E341" t="s">
        <v>540</v>
      </c>
      <c r="F341" t="s">
        <v>790</v>
      </c>
      <c r="G341" t="s">
        <v>541</v>
      </c>
      <c r="H341" t="s">
        <v>973</v>
      </c>
      <c r="I341">
        <v>60111</v>
      </c>
      <c r="J341" t="s">
        <v>412</v>
      </c>
      <c r="K341" t="s">
        <v>791</v>
      </c>
      <c r="L341" t="s">
        <v>791</v>
      </c>
      <c r="M341" t="s">
        <v>1508</v>
      </c>
      <c r="N341" t="s">
        <v>1717</v>
      </c>
      <c r="O341" t="s">
        <v>1651</v>
      </c>
      <c r="P341">
        <v>26400989</v>
      </c>
      <c r="Q341">
        <v>26400989</v>
      </c>
      <c r="R341" t="s">
        <v>3464</v>
      </c>
      <c r="S341" s="338">
        <v>26400989</v>
      </c>
      <c r="T341" t="s">
        <v>1510</v>
      </c>
      <c r="U341">
        <v>26420211</v>
      </c>
    </row>
    <row r="342" spans="1:21">
      <c r="A342" t="s">
        <v>3465</v>
      </c>
      <c r="B342" t="s">
        <v>3466</v>
      </c>
      <c r="C342" t="s">
        <v>3467</v>
      </c>
      <c r="D342" t="s">
        <v>1494</v>
      </c>
      <c r="E342" t="s">
        <v>521</v>
      </c>
      <c r="F342" t="s">
        <v>522</v>
      </c>
      <c r="G342" t="s">
        <v>874</v>
      </c>
      <c r="H342" t="s">
        <v>562</v>
      </c>
      <c r="I342">
        <v>10705</v>
      </c>
      <c r="J342" t="s">
        <v>52</v>
      </c>
      <c r="K342" t="s">
        <v>525</v>
      </c>
      <c r="L342" t="s">
        <v>1495</v>
      </c>
      <c r="M342" t="s">
        <v>3468</v>
      </c>
      <c r="N342" t="s">
        <v>3468</v>
      </c>
      <c r="O342" t="s">
        <v>1651</v>
      </c>
      <c r="P342">
        <v>21013715</v>
      </c>
      <c r="Q342" t="s">
        <v>555</v>
      </c>
      <c r="R342" t="s">
        <v>3469</v>
      </c>
      <c r="S342" s="338">
        <v>21013715</v>
      </c>
      <c r="T342" t="s">
        <v>3470</v>
      </c>
      <c r="U342">
        <v>24161444</v>
      </c>
    </row>
    <row r="343" spans="1:21">
      <c r="A343" t="s">
        <v>3471</v>
      </c>
      <c r="B343" t="s">
        <v>3472</v>
      </c>
      <c r="C343" t="s">
        <v>3473</v>
      </c>
      <c r="D343" t="s">
        <v>1186</v>
      </c>
      <c r="E343" t="s">
        <v>768</v>
      </c>
      <c r="F343" t="s">
        <v>644</v>
      </c>
      <c r="G343" t="s">
        <v>540</v>
      </c>
      <c r="H343" t="s">
        <v>1243</v>
      </c>
      <c r="I343">
        <v>20213</v>
      </c>
      <c r="J343" t="s">
        <v>2139</v>
      </c>
      <c r="K343" t="s">
        <v>643</v>
      </c>
      <c r="L343" t="s">
        <v>900</v>
      </c>
      <c r="M343" t="s">
        <v>2140</v>
      </c>
      <c r="N343" t="s">
        <v>3474</v>
      </c>
      <c r="O343" t="s">
        <v>1651</v>
      </c>
      <c r="P343">
        <v>22019434</v>
      </c>
      <c r="Q343" t="s">
        <v>555</v>
      </c>
      <c r="R343" t="s">
        <v>3475</v>
      </c>
      <c r="S343" s="338">
        <v>22019434</v>
      </c>
      <c r="T343" t="s">
        <v>3102</v>
      </c>
      <c r="U343">
        <v>24799162</v>
      </c>
    </row>
    <row r="344" spans="1:21">
      <c r="A344" t="s">
        <v>3476</v>
      </c>
      <c r="B344" t="s">
        <v>3477</v>
      </c>
      <c r="C344" t="s">
        <v>3478</v>
      </c>
      <c r="D344" t="s">
        <v>1186</v>
      </c>
      <c r="E344" t="s">
        <v>973</v>
      </c>
      <c r="F344" t="s">
        <v>644</v>
      </c>
      <c r="G344" t="s">
        <v>632</v>
      </c>
      <c r="H344" t="s">
        <v>632</v>
      </c>
      <c r="I344">
        <v>21010</v>
      </c>
      <c r="J344" t="s">
        <v>206</v>
      </c>
      <c r="K344" t="s">
        <v>643</v>
      </c>
      <c r="L344" t="s">
        <v>1186</v>
      </c>
      <c r="M344" t="s">
        <v>3479</v>
      </c>
      <c r="N344" t="s">
        <v>3480</v>
      </c>
      <c r="O344" t="s">
        <v>1651</v>
      </c>
      <c r="P344">
        <v>24788906</v>
      </c>
      <c r="Q344">
        <v>24788906</v>
      </c>
      <c r="R344" t="s">
        <v>3481</v>
      </c>
      <c r="S344" s="338">
        <v>44057931</v>
      </c>
      <c r="T344" t="s">
        <v>3047</v>
      </c>
      <c r="U344">
        <v>24780158</v>
      </c>
    </row>
    <row r="345" spans="1:21">
      <c r="A345" t="s">
        <v>3482</v>
      </c>
      <c r="B345" t="s">
        <v>3483</v>
      </c>
      <c r="C345" t="s">
        <v>3484</v>
      </c>
      <c r="D345" t="s">
        <v>899</v>
      </c>
      <c r="E345" t="s">
        <v>524</v>
      </c>
      <c r="F345" t="s">
        <v>644</v>
      </c>
      <c r="G345" t="s">
        <v>540</v>
      </c>
      <c r="H345" t="s">
        <v>1364</v>
      </c>
      <c r="I345">
        <v>20212</v>
      </c>
      <c r="J345" t="s">
        <v>150</v>
      </c>
      <c r="K345" t="s">
        <v>643</v>
      </c>
      <c r="L345" t="s">
        <v>900</v>
      </c>
      <c r="M345" t="s">
        <v>3485</v>
      </c>
      <c r="N345" t="s">
        <v>990</v>
      </c>
      <c r="O345" t="s">
        <v>1651</v>
      </c>
      <c r="P345">
        <v>22005169</v>
      </c>
      <c r="Q345" t="s">
        <v>555</v>
      </c>
      <c r="R345" t="s">
        <v>3486</v>
      </c>
      <c r="S345" s="338">
        <v>85546904</v>
      </c>
      <c r="T345" t="s">
        <v>904</v>
      </c>
      <c r="U345">
        <v>24560275</v>
      </c>
    </row>
    <row r="346" spans="1:21">
      <c r="A346" t="s">
        <v>3487</v>
      </c>
      <c r="B346" t="s">
        <v>3488</v>
      </c>
      <c r="C346" t="s">
        <v>3489</v>
      </c>
      <c r="D346" t="s">
        <v>899</v>
      </c>
      <c r="E346" t="s">
        <v>521</v>
      </c>
      <c r="F346" t="s">
        <v>644</v>
      </c>
      <c r="G346" t="s">
        <v>1364</v>
      </c>
      <c r="H346" t="s">
        <v>524</v>
      </c>
      <c r="I346">
        <v>21203</v>
      </c>
      <c r="J346" t="s">
        <v>219</v>
      </c>
      <c r="K346" t="s">
        <v>643</v>
      </c>
      <c r="L346" t="s">
        <v>3490</v>
      </c>
      <c r="M346" t="s">
        <v>3491</v>
      </c>
      <c r="N346" t="s">
        <v>3492</v>
      </c>
      <c r="O346" t="s">
        <v>1651</v>
      </c>
      <c r="P346">
        <v>24760069</v>
      </c>
      <c r="Q346">
        <v>24760950</v>
      </c>
      <c r="R346" t="s">
        <v>3493</v>
      </c>
      <c r="S346" s="338">
        <v>24760950</v>
      </c>
      <c r="T346" t="s">
        <v>3494</v>
      </c>
      <c r="U346">
        <v>24541063</v>
      </c>
    </row>
    <row r="347" spans="1:21">
      <c r="A347" t="s">
        <v>3495</v>
      </c>
      <c r="B347" t="s">
        <v>3496</v>
      </c>
      <c r="C347" t="s">
        <v>3497</v>
      </c>
      <c r="D347" t="s">
        <v>1566</v>
      </c>
      <c r="E347" t="s">
        <v>562</v>
      </c>
      <c r="F347" t="s">
        <v>672</v>
      </c>
      <c r="G347" t="s">
        <v>632</v>
      </c>
      <c r="H347" t="s">
        <v>541</v>
      </c>
      <c r="I347">
        <v>41001</v>
      </c>
      <c r="J347" t="s">
        <v>337</v>
      </c>
      <c r="K347" t="s">
        <v>673</v>
      </c>
      <c r="L347" t="s">
        <v>1566</v>
      </c>
      <c r="M347" t="s">
        <v>1567</v>
      </c>
      <c r="N347" t="s">
        <v>3498</v>
      </c>
      <c r="O347" t="s">
        <v>1651</v>
      </c>
      <c r="P347">
        <v>44056178</v>
      </c>
      <c r="Q347">
        <v>22064283</v>
      </c>
      <c r="R347" t="s">
        <v>3499</v>
      </c>
      <c r="S347" s="338">
        <v>83743222</v>
      </c>
      <c r="T347" t="s">
        <v>3006</v>
      </c>
      <c r="U347">
        <v>88766625</v>
      </c>
    </row>
    <row r="348" spans="1:21">
      <c r="A348" t="s">
        <v>3500</v>
      </c>
      <c r="B348" t="s">
        <v>3501</v>
      </c>
      <c r="C348" t="s">
        <v>3502</v>
      </c>
      <c r="D348" t="s">
        <v>1186</v>
      </c>
      <c r="E348" t="s">
        <v>523</v>
      </c>
      <c r="F348" t="s">
        <v>644</v>
      </c>
      <c r="G348" t="s">
        <v>686</v>
      </c>
      <c r="H348" t="s">
        <v>541</v>
      </c>
      <c r="I348">
        <v>21401</v>
      </c>
      <c r="J348" t="s">
        <v>230</v>
      </c>
      <c r="K348" t="s">
        <v>643</v>
      </c>
      <c r="L348" t="s">
        <v>1916</v>
      </c>
      <c r="M348" t="s">
        <v>1916</v>
      </c>
      <c r="N348" t="s">
        <v>1726</v>
      </c>
      <c r="O348" t="s">
        <v>1651</v>
      </c>
      <c r="P348">
        <v>41051139</v>
      </c>
      <c r="Q348" t="s">
        <v>555</v>
      </c>
      <c r="R348" t="s">
        <v>3503</v>
      </c>
      <c r="S348" s="338">
        <v>41051139</v>
      </c>
      <c r="T348" t="s">
        <v>2836</v>
      </c>
      <c r="U348">
        <v>24711101</v>
      </c>
    </row>
    <row r="349" spans="1:21">
      <c r="A349" t="s">
        <v>3504</v>
      </c>
      <c r="B349" t="s">
        <v>3505</v>
      </c>
      <c r="C349" t="s">
        <v>3506</v>
      </c>
      <c r="D349" t="s">
        <v>1018</v>
      </c>
      <c r="E349" t="s">
        <v>632</v>
      </c>
      <c r="F349" t="s">
        <v>522</v>
      </c>
      <c r="G349" t="s">
        <v>1019</v>
      </c>
      <c r="H349" t="s">
        <v>541</v>
      </c>
      <c r="I349">
        <v>11901</v>
      </c>
      <c r="J349" t="s">
        <v>1020</v>
      </c>
      <c r="K349" t="s">
        <v>525</v>
      </c>
      <c r="L349" t="s">
        <v>1018</v>
      </c>
      <c r="M349" t="s">
        <v>1021</v>
      </c>
      <c r="N349" t="s">
        <v>3507</v>
      </c>
      <c r="O349" t="s">
        <v>1651</v>
      </c>
      <c r="P349">
        <v>27703561</v>
      </c>
      <c r="Q349" t="s">
        <v>555</v>
      </c>
      <c r="R349" t="s">
        <v>3508</v>
      </c>
      <c r="S349" s="338">
        <v>27703561</v>
      </c>
      <c r="T349" t="s">
        <v>3026</v>
      </c>
      <c r="U349">
        <v>27725172</v>
      </c>
    </row>
    <row r="350" spans="1:21">
      <c r="A350" t="s">
        <v>3509</v>
      </c>
      <c r="B350" t="s">
        <v>3510</v>
      </c>
      <c r="C350" t="s">
        <v>3511</v>
      </c>
      <c r="D350" t="s">
        <v>893</v>
      </c>
      <c r="E350" t="s">
        <v>540</v>
      </c>
      <c r="F350" t="s">
        <v>522</v>
      </c>
      <c r="G350" t="s">
        <v>524</v>
      </c>
      <c r="H350" t="s">
        <v>524</v>
      </c>
      <c r="I350">
        <v>10303</v>
      </c>
      <c r="J350" t="s">
        <v>18</v>
      </c>
      <c r="K350" t="s">
        <v>525</v>
      </c>
      <c r="L350" t="s">
        <v>893</v>
      </c>
      <c r="M350" t="s">
        <v>1624</v>
      </c>
      <c r="N350" t="s">
        <v>1624</v>
      </c>
      <c r="O350" t="s">
        <v>1651</v>
      </c>
      <c r="P350">
        <v>22595019</v>
      </c>
      <c r="Q350" t="s">
        <v>555</v>
      </c>
      <c r="R350" t="s">
        <v>3512</v>
      </c>
      <c r="S350" s="338">
        <v>22595019</v>
      </c>
      <c r="T350" t="s">
        <v>999</v>
      </c>
      <c r="U350">
        <v>22700885</v>
      </c>
    </row>
    <row r="351" spans="1:21">
      <c r="A351" t="s">
        <v>3513</v>
      </c>
      <c r="B351" t="s">
        <v>3514</v>
      </c>
      <c r="C351" t="s">
        <v>3515</v>
      </c>
      <c r="D351" t="s">
        <v>1180</v>
      </c>
      <c r="E351" t="s">
        <v>541</v>
      </c>
      <c r="F351" t="s">
        <v>790</v>
      </c>
      <c r="G351" t="s">
        <v>768</v>
      </c>
      <c r="H351" t="s">
        <v>524</v>
      </c>
      <c r="I351">
        <v>60603</v>
      </c>
      <c r="J351" t="s">
        <v>3516</v>
      </c>
      <c r="K351" t="s">
        <v>791</v>
      </c>
      <c r="L351" t="s">
        <v>1307</v>
      </c>
      <c r="M351" t="s">
        <v>3517</v>
      </c>
      <c r="N351" t="s">
        <v>3518</v>
      </c>
      <c r="O351" t="s">
        <v>1651</v>
      </c>
      <c r="P351">
        <v>22007522</v>
      </c>
      <c r="Q351">
        <v>27791745</v>
      </c>
      <c r="R351" t="s">
        <v>3519</v>
      </c>
      <c r="S351" s="338">
        <v>86615969</v>
      </c>
      <c r="T351" t="s">
        <v>1310</v>
      </c>
      <c r="U351">
        <v>27740318</v>
      </c>
    </row>
    <row r="352" spans="1:21">
      <c r="A352" t="s">
        <v>3520</v>
      </c>
      <c r="B352" s="340" t="s">
        <v>3521</v>
      </c>
      <c r="C352" t="s">
        <v>3522</v>
      </c>
      <c r="D352" t="s">
        <v>1494</v>
      </c>
      <c r="E352" t="s">
        <v>521</v>
      </c>
      <c r="F352" t="s">
        <v>522</v>
      </c>
      <c r="G352" t="s">
        <v>521</v>
      </c>
      <c r="H352" t="s">
        <v>524</v>
      </c>
      <c r="I352">
        <v>10403</v>
      </c>
      <c r="J352" t="s">
        <v>31</v>
      </c>
      <c r="K352" t="s">
        <v>525</v>
      </c>
      <c r="L352" t="s">
        <v>1494</v>
      </c>
      <c r="M352" t="s">
        <v>3523</v>
      </c>
      <c r="N352" t="s">
        <v>3523</v>
      </c>
      <c r="O352" t="s">
        <v>1651</v>
      </c>
      <c r="P352">
        <v>24171741</v>
      </c>
      <c r="Q352" t="s">
        <v>555</v>
      </c>
      <c r="R352" t="s">
        <v>3524</v>
      </c>
      <c r="S352" s="338">
        <v>24171741</v>
      </c>
      <c r="T352" t="s">
        <v>3525</v>
      </c>
      <c r="U352">
        <v>24161444</v>
      </c>
    </row>
    <row r="353" spans="1:21">
      <c r="A353" t="s">
        <v>3526</v>
      </c>
      <c r="B353" t="s">
        <v>3527</v>
      </c>
      <c r="C353" t="s">
        <v>3528</v>
      </c>
      <c r="D353" t="s">
        <v>1566</v>
      </c>
      <c r="E353" t="s">
        <v>540</v>
      </c>
      <c r="F353" t="s">
        <v>672</v>
      </c>
      <c r="G353" t="s">
        <v>632</v>
      </c>
      <c r="H353" t="s">
        <v>524</v>
      </c>
      <c r="I353">
        <v>41003</v>
      </c>
      <c r="J353" t="s">
        <v>339</v>
      </c>
      <c r="K353" t="s">
        <v>673</v>
      </c>
      <c r="L353" t="s">
        <v>1566</v>
      </c>
      <c r="M353" t="s">
        <v>2357</v>
      </c>
      <c r="N353" t="s">
        <v>3529</v>
      </c>
      <c r="O353" t="s">
        <v>1651</v>
      </c>
      <c r="P353">
        <v>88603466</v>
      </c>
      <c r="Q353">
        <v>88603466</v>
      </c>
      <c r="R353" t="s">
        <v>3530</v>
      </c>
      <c r="S353" s="338">
        <v>88603466</v>
      </c>
      <c r="T353" t="s">
        <v>2360</v>
      </c>
      <c r="U353">
        <v>27644108</v>
      </c>
    </row>
    <row r="354" spans="1:21">
      <c r="A354" t="s">
        <v>3531</v>
      </c>
      <c r="B354" t="s">
        <v>3532</v>
      </c>
      <c r="C354" t="s">
        <v>3533</v>
      </c>
      <c r="D354" t="s">
        <v>866</v>
      </c>
      <c r="E354" t="s">
        <v>521</v>
      </c>
      <c r="F354" t="s">
        <v>867</v>
      </c>
      <c r="G354" t="s">
        <v>524</v>
      </c>
      <c r="H354" t="s">
        <v>541</v>
      </c>
      <c r="I354">
        <v>70301</v>
      </c>
      <c r="J354" t="s">
        <v>475</v>
      </c>
      <c r="K354" t="s">
        <v>866</v>
      </c>
      <c r="L354" t="s">
        <v>1136</v>
      </c>
      <c r="M354" t="s">
        <v>1136</v>
      </c>
      <c r="N354" t="s">
        <v>3534</v>
      </c>
      <c r="O354" t="s">
        <v>1651</v>
      </c>
      <c r="P354">
        <v>27681191</v>
      </c>
      <c r="Q354">
        <v>27681191</v>
      </c>
      <c r="R354" t="s">
        <v>3535</v>
      </c>
      <c r="S354" s="338">
        <v>27681191</v>
      </c>
      <c r="T354" t="s">
        <v>3001</v>
      </c>
      <c r="U354">
        <v>27685436</v>
      </c>
    </row>
    <row r="355" spans="1:21">
      <c r="A355" t="s">
        <v>3536</v>
      </c>
      <c r="B355" t="s">
        <v>3537</v>
      </c>
      <c r="C355" t="s">
        <v>3538</v>
      </c>
      <c r="D355" t="s">
        <v>899</v>
      </c>
      <c r="E355" t="s">
        <v>521</v>
      </c>
      <c r="F355" t="s">
        <v>644</v>
      </c>
      <c r="G355" t="s">
        <v>1364</v>
      </c>
      <c r="H355" t="s">
        <v>562</v>
      </c>
      <c r="I355">
        <v>21205</v>
      </c>
      <c r="J355" t="s">
        <v>221</v>
      </c>
      <c r="K355" t="s">
        <v>643</v>
      </c>
      <c r="L355" t="s">
        <v>3490</v>
      </c>
      <c r="M355" t="s">
        <v>3539</v>
      </c>
      <c r="N355" t="s">
        <v>961</v>
      </c>
      <c r="O355" t="s">
        <v>1651</v>
      </c>
      <c r="P355">
        <v>24543148</v>
      </c>
      <c r="Q355">
        <v>24543148</v>
      </c>
      <c r="R355" t="s">
        <v>3540</v>
      </c>
      <c r="S355" s="338">
        <v>24543148</v>
      </c>
      <c r="T355" t="s">
        <v>3494</v>
      </c>
      <c r="U355">
        <v>24541063</v>
      </c>
    </row>
    <row r="356" spans="1:21">
      <c r="A356" t="s">
        <v>3541</v>
      </c>
      <c r="B356" t="s">
        <v>3542</v>
      </c>
      <c r="C356" t="s">
        <v>3543</v>
      </c>
      <c r="D356" t="s">
        <v>1180</v>
      </c>
      <c r="E356" t="s">
        <v>524</v>
      </c>
      <c r="F356" t="s">
        <v>790</v>
      </c>
      <c r="G356" t="s">
        <v>523</v>
      </c>
      <c r="H356" t="s">
        <v>541</v>
      </c>
      <c r="I356">
        <v>60901</v>
      </c>
      <c r="J356" t="s">
        <v>454</v>
      </c>
      <c r="K356" t="s">
        <v>791</v>
      </c>
      <c r="L356" t="s">
        <v>3544</v>
      </c>
      <c r="M356" t="s">
        <v>3544</v>
      </c>
      <c r="N356" t="s">
        <v>1161</v>
      </c>
      <c r="O356" t="s">
        <v>1651</v>
      </c>
      <c r="P356">
        <v>22005446</v>
      </c>
      <c r="Q356" t="s">
        <v>555</v>
      </c>
      <c r="R356" t="s">
        <v>3545</v>
      </c>
      <c r="S356" s="338">
        <v>22005446</v>
      </c>
      <c r="T356" t="s">
        <v>3546</v>
      </c>
      <c r="U356">
        <v>27798158</v>
      </c>
    </row>
    <row r="357" spans="1:21">
      <c r="A357" t="s">
        <v>3547</v>
      </c>
      <c r="B357" t="s">
        <v>3548</v>
      </c>
      <c r="C357" t="s">
        <v>3549</v>
      </c>
      <c r="D357" t="s">
        <v>866</v>
      </c>
      <c r="E357" t="s">
        <v>540</v>
      </c>
      <c r="F357" t="s">
        <v>867</v>
      </c>
      <c r="G357" t="s">
        <v>541</v>
      </c>
      <c r="H357" t="s">
        <v>521</v>
      </c>
      <c r="I357">
        <v>70104</v>
      </c>
      <c r="J357" t="s">
        <v>467</v>
      </c>
      <c r="K357" t="s">
        <v>866</v>
      </c>
      <c r="L357" t="s">
        <v>866</v>
      </c>
      <c r="M357" t="s">
        <v>2560</v>
      </c>
      <c r="N357" t="s">
        <v>1359</v>
      </c>
      <c r="O357" t="s">
        <v>1651</v>
      </c>
      <c r="P357">
        <v>22064015</v>
      </c>
      <c r="Q357" t="s">
        <v>555</v>
      </c>
      <c r="R357" t="s">
        <v>3550</v>
      </c>
      <c r="S357" s="338" t="s">
        <v>555</v>
      </c>
      <c r="T357" t="s">
        <v>2563</v>
      </c>
      <c r="U357">
        <v>27582530</v>
      </c>
    </row>
    <row r="358" spans="1:21">
      <c r="A358" t="s">
        <v>3551</v>
      </c>
      <c r="B358" t="s">
        <v>3552</v>
      </c>
      <c r="C358" t="s">
        <v>3553</v>
      </c>
      <c r="D358" t="s">
        <v>811</v>
      </c>
      <c r="E358" t="s">
        <v>562</v>
      </c>
      <c r="F358" t="s">
        <v>812</v>
      </c>
      <c r="G358" t="s">
        <v>632</v>
      </c>
      <c r="H358" t="s">
        <v>540</v>
      </c>
      <c r="I358">
        <v>51002</v>
      </c>
      <c r="J358" t="s">
        <v>395</v>
      </c>
      <c r="K358" t="s">
        <v>813</v>
      </c>
      <c r="L358" t="s">
        <v>2394</v>
      </c>
      <c r="M358" t="s">
        <v>2198</v>
      </c>
      <c r="N358" t="s">
        <v>884</v>
      </c>
      <c r="O358" t="s">
        <v>1651</v>
      </c>
      <c r="P358">
        <v>22006700</v>
      </c>
      <c r="Q358">
        <v>87309205</v>
      </c>
      <c r="R358" t="s">
        <v>3554</v>
      </c>
      <c r="S358" s="338">
        <v>22006700</v>
      </c>
      <c r="T358" t="s">
        <v>2397</v>
      </c>
      <c r="U358">
        <v>26777025</v>
      </c>
    </row>
    <row r="359" spans="1:21">
      <c r="A359" t="s">
        <v>3555</v>
      </c>
      <c r="B359" t="s">
        <v>3556</v>
      </c>
      <c r="C359" t="s">
        <v>3557</v>
      </c>
      <c r="D359" t="s">
        <v>1215</v>
      </c>
      <c r="E359" t="s">
        <v>541</v>
      </c>
      <c r="F359" t="s">
        <v>812</v>
      </c>
      <c r="G359" t="s">
        <v>768</v>
      </c>
      <c r="H359" t="s">
        <v>540</v>
      </c>
      <c r="I359">
        <v>50602</v>
      </c>
      <c r="J359" t="s">
        <v>372</v>
      </c>
      <c r="K359" t="s">
        <v>813</v>
      </c>
      <c r="L359" t="s">
        <v>1215</v>
      </c>
      <c r="M359" t="s">
        <v>1639</v>
      </c>
      <c r="N359" t="s">
        <v>3558</v>
      </c>
      <c r="O359" t="s">
        <v>1651</v>
      </c>
      <c r="P359">
        <v>22005163</v>
      </c>
      <c r="Q359">
        <v>22005163</v>
      </c>
      <c r="R359" t="s">
        <v>3559</v>
      </c>
      <c r="S359" s="338">
        <v>84092524</v>
      </c>
      <c r="T359" t="s">
        <v>3560</v>
      </c>
      <c r="U359">
        <v>26691126</v>
      </c>
    </row>
    <row r="360" spans="1:21">
      <c r="A360" t="s">
        <v>3561</v>
      </c>
      <c r="B360" t="s">
        <v>3562</v>
      </c>
      <c r="C360" t="s">
        <v>3563</v>
      </c>
      <c r="D360" t="s">
        <v>2195</v>
      </c>
      <c r="E360" t="s">
        <v>540</v>
      </c>
      <c r="F360" t="s">
        <v>696</v>
      </c>
      <c r="G360" t="s">
        <v>573</v>
      </c>
      <c r="H360" t="s">
        <v>540</v>
      </c>
      <c r="I360">
        <v>30802</v>
      </c>
      <c r="J360" t="s">
        <v>291</v>
      </c>
      <c r="K360" t="s">
        <v>697</v>
      </c>
      <c r="L360" t="s">
        <v>2173</v>
      </c>
      <c r="M360" t="s">
        <v>769</v>
      </c>
      <c r="N360" t="s">
        <v>3564</v>
      </c>
      <c r="O360" t="s">
        <v>1651</v>
      </c>
      <c r="P360">
        <v>25711460</v>
      </c>
      <c r="Q360">
        <v>25711460</v>
      </c>
      <c r="R360" t="s">
        <v>3565</v>
      </c>
      <c r="S360" s="338">
        <v>25711460</v>
      </c>
      <c r="T360" t="s">
        <v>3566</v>
      </c>
      <c r="U360">
        <v>25412000</v>
      </c>
    </row>
    <row r="361" spans="1:21">
      <c r="A361" t="s">
        <v>3567</v>
      </c>
      <c r="B361" t="s">
        <v>3568</v>
      </c>
      <c r="C361" t="s">
        <v>3134</v>
      </c>
      <c r="D361" t="s">
        <v>697</v>
      </c>
      <c r="E361" t="s">
        <v>521</v>
      </c>
      <c r="F361" t="s">
        <v>696</v>
      </c>
      <c r="G361" t="s">
        <v>874</v>
      </c>
      <c r="H361" t="s">
        <v>562</v>
      </c>
      <c r="I361">
        <v>30705</v>
      </c>
      <c r="J361" t="s">
        <v>289</v>
      </c>
      <c r="K361" t="s">
        <v>697</v>
      </c>
      <c r="L361" t="s">
        <v>2204</v>
      </c>
      <c r="M361" t="s">
        <v>1088</v>
      </c>
      <c r="N361" t="s">
        <v>1088</v>
      </c>
      <c r="O361" t="s">
        <v>1651</v>
      </c>
      <c r="P361">
        <v>25367402</v>
      </c>
      <c r="Q361">
        <v>25367402</v>
      </c>
      <c r="R361" t="s">
        <v>3569</v>
      </c>
      <c r="S361" s="338">
        <v>25367402</v>
      </c>
      <c r="T361" t="s">
        <v>2207</v>
      </c>
      <c r="U361">
        <v>25515483</v>
      </c>
    </row>
    <row r="362" spans="1:21">
      <c r="A362" t="s">
        <v>3570</v>
      </c>
      <c r="B362" t="s">
        <v>3571</v>
      </c>
      <c r="C362" t="s">
        <v>3572</v>
      </c>
      <c r="D362" t="s">
        <v>1566</v>
      </c>
      <c r="E362" t="s">
        <v>540</v>
      </c>
      <c r="F362" t="s">
        <v>672</v>
      </c>
      <c r="G362" t="s">
        <v>632</v>
      </c>
      <c r="H362" t="s">
        <v>524</v>
      </c>
      <c r="I362">
        <v>41003</v>
      </c>
      <c r="J362" t="s">
        <v>339</v>
      </c>
      <c r="K362" t="s">
        <v>673</v>
      </c>
      <c r="L362" t="s">
        <v>1566</v>
      </c>
      <c r="M362" t="s">
        <v>2357</v>
      </c>
      <c r="N362" t="s">
        <v>3573</v>
      </c>
      <c r="O362" t="s">
        <v>1651</v>
      </c>
      <c r="P362">
        <v>61100110</v>
      </c>
      <c r="Q362">
        <v>72880921</v>
      </c>
      <c r="R362" t="s">
        <v>3574</v>
      </c>
      <c r="S362" s="338">
        <v>61010110</v>
      </c>
      <c r="T362" t="s">
        <v>2360</v>
      </c>
      <c r="U362">
        <v>83795666</v>
      </c>
    </row>
    <row r="363" spans="1:21">
      <c r="A363" t="s">
        <v>3575</v>
      </c>
      <c r="B363" t="s">
        <v>3576</v>
      </c>
      <c r="C363" t="s">
        <v>3577</v>
      </c>
      <c r="D363" t="s">
        <v>1566</v>
      </c>
      <c r="E363" t="s">
        <v>524</v>
      </c>
      <c r="F363" t="s">
        <v>672</v>
      </c>
      <c r="G363" t="s">
        <v>632</v>
      </c>
      <c r="H363" t="s">
        <v>562</v>
      </c>
      <c r="I363">
        <v>41005</v>
      </c>
      <c r="J363" t="s">
        <v>341</v>
      </c>
      <c r="K363" t="s">
        <v>673</v>
      </c>
      <c r="L363" t="s">
        <v>1566</v>
      </c>
      <c r="M363" t="s">
        <v>3578</v>
      </c>
      <c r="N363" t="s">
        <v>3579</v>
      </c>
      <c r="O363" t="s">
        <v>1651</v>
      </c>
      <c r="P363">
        <v>44056254</v>
      </c>
      <c r="Q363" t="s">
        <v>555</v>
      </c>
      <c r="R363" t="s">
        <v>3580</v>
      </c>
      <c r="S363" s="338">
        <v>87213152</v>
      </c>
      <c r="T363" t="s">
        <v>1569</v>
      </c>
      <c r="U363">
        <v>27666283</v>
      </c>
    </row>
    <row r="364" spans="1:21">
      <c r="A364" t="s">
        <v>3581</v>
      </c>
      <c r="B364" t="s">
        <v>3582</v>
      </c>
      <c r="C364" t="s">
        <v>3583</v>
      </c>
      <c r="D364" t="s">
        <v>866</v>
      </c>
      <c r="E364" t="s">
        <v>521</v>
      </c>
      <c r="F364" t="s">
        <v>867</v>
      </c>
      <c r="G364" t="s">
        <v>524</v>
      </c>
      <c r="H364" t="s">
        <v>540</v>
      </c>
      <c r="I364">
        <v>70302</v>
      </c>
      <c r="J364" t="s">
        <v>476</v>
      </c>
      <c r="K364" t="s">
        <v>866</v>
      </c>
      <c r="L364" t="s">
        <v>1136</v>
      </c>
      <c r="M364" t="s">
        <v>2998</v>
      </c>
      <c r="N364" t="s">
        <v>1186</v>
      </c>
      <c r="O364" t="s">
        <v>1651</v>
      </c>
      <c r="P364">
        <v>22006471</v>
      </c>
      <c r="Q364" t="s">
        <v>555</v>
      </c>
      <c r="R364" t="s">
        <v>3584</v>
      </c>
      <c r="S364" s="338">
        <v>22006471</v>
      </c>
      <c r="T364" t="s">
        <v>3001</v>
      </c>
      <c r="U364">
        <v>27685436</v>
      </c>
    </row>
    <row r="365" spans="1:21">
      <c r="A365" t="s">
        <v>3585</v>
      </c>
      <c r="B365" t="s">
        <v>3586</v>
      </c>
      <c r="C365" t="s">
        <v>1926</v>
      </c>
      <c r="D365" t="s">
        <v>1155</v>
      </c>
      <c r="E365" t="s">
        <v>874</v>
      </c>
      <c r="F365" t="s">
        <v>812</v>
      </c>
      <c r="G365" t="s">
        <v>523</v>
      </c>
      <c r="H365" t="s">
        <v>524</v>
      </c>
      <c r="I365">
        <v>50903</v>
      </c>
      <c r="J365" t="s">
        <v>390</v>
      </c>
      <c r="K365" t="s">
        <v>813</v>
      </c>
      <c r="L365" t="s">
        <v>2429</v>
      </c>
      <c r="M365" t="s">
        <v>3485</v>
      </c>
      <c r="N365" t="s">
        <v>1161</v>
      </c>
      <c r="O365" t="s">
        <v>1651</v>
      </c>
      <c r="P365">
        <v>25612545</v>
      </c>
      <c r="Q365">
        <v>25612545</v>
      </c>
      <c r="R365" t="s">
        <v>3587</v>
      </c>
      <c r="S365" s="338">
        <v>88334255</v>
      </c>
      <c r="T365" t="s">
        <v>3588</v>
      </c>
      <c r="U365">
        <v>88495890</v>
      </c>
    </row>
    <row r="366" spans="1:21">
      <c r="A366" t="s">
        <v>3589</v>
      </c>
      <c r="B366" t="s">
        <v>3590</v>
      </c>
      <c r="C366" t="s">
        <v>3591</v>
      </c>
      <c r="D366" t="s">
        <v>1566</v>
      </c>
      <c r="E366" t="s">
        <v>524</v>
      </c>
      <c r="F366" t="s">
        <v>672</v>
      </c>
      <c r="G366" t="s">
        <v>632</v>
      </c>
      <c r="H366" t="s">
        <v>562</v>
      </c>
      <c r="I366">
        <v>41005</v>
      </c>
      <c r="J366" t="s">
        <v>341</v>
      </c>
      <c r="K366" t="s">
        <v>673</v>
      </c>
      <c r="L366" t="s">
        <v>1566</v>
      </c>
      <c r="M366" t="s">
        <v>3578</v>
      </c>
      <c r="N366" t="s">
        <v>2525</v>
      </c>
      <c r="O366" t="s">
        <v>1651</v>
      </c>
      <c r="P366">
        <v>44047044</v>
      </c>
      <c r="Q366" t="s">
        <v>555</v>
      </c>
      <c r="R366" t="s">
        <v>3592</v>
      </c>
      <c r="S366" s="338">
        <v>44047044</v>
      </c>
      <c r="T366" t="s">
        <v>1569</v>
      </c>
      <c r="U366">
        <v>84213786</v>
      </c>
    </row>
    <row r="367" spans="1:21">
      <c r="A367" t="s">
        <v>3593</v>
      </c>
      <c r="B367" t="s">
        <v>3594</v>
      </c>
      <c r="C367" t="s">
        <v>3595</v>
      </c>
      <c r="D367" t="s">
        <v>1186</v>
      </c>
      <c r="E367" t="s">
        <v>1243</v>
      </c>
      <c r="F367" t="s">
        <v>644</v>
      </c>
      <c r="G367" t="s">
        <v>632</v>
      </c>
      <c r="H367" t="s">
        <v>1243</v>
      </c>
      <c r="I367">
        <v>21013</v>
      </c>
      <c r="J367" t="s">
        <v>209</v>
      </c>
      <c r="K367" t="s">
        <v>643</v>
      </c>
      <c r="L367" t="s">
        <v>1186</v>
      </c>
      <c r="M367" t="s">
        <v>2823</v>
      </c>
      <c r="N367" t="s">
        <v>3596</v>
      </c>
      <c r="O367" t="s">
        <v>1651</v>
      </c>
      <c r="P367">
        <v>22005248</v>
      </c>
      <c r="Q367" t="s">
        <v>555</v>
      </c>
      <c r="R367" t="s">
        <v>3597</v>
      </c>
      <c r="S367" s="338">
        <v>72419134</v>
      </c>
      <c r="T367" t="s">
        <v>2826</v>
      </c>
      <c r="U367">
        <v>24591100</v>
      </c>
    </row>
    <row r="368" spans="1:21">
      <c r="A368" t="s">
        <v>3598</v>
      </c>
      <c r="B368" t="s">
        <v>3599</v>
      </c>
      <c r="C368" t="s">
        <v>3600</v>
      </c>
      <c r="D368" t="s">
        <v>899</v>
      </c>
      <c r="E368" t="s">
        <v>523</v>
      </c>
      <c r="F368" t="s">
        <v>644</v>
      </c>
      <c r="G368" t="s">
        <v>540</v>
      </c>
      <c r="H368" t="s">
        <v>1243</v>
      </c>
      <c r="I368">
        <v>20213</v>
      </c>
      <c r="J368" t="s">
        <v>2139</v>
      </c>
      <c r="K368" t="s">
        <v>643</v>
      </c>
      <c r="L368" t="s">
        <v>900</v>
      </c>
      <c r="M368" t="s">
        <v>2140</v>
      </c>
      <c r="N368" t="s">
        <v>3601</v>
      </c>
      <c r="O368" t="s">
        <v>1651</v>
      </c>
      <c r="P368">
        <v>24680598</v>
      </c>
      <c r="Q368">
        <v>87251552</v>
      </c>
      <c r="R368" t="s">
        <v>3602</v>
      </c>
      <c r="S368" s="338">
        <v>87251552</v>
      </c>
      <c r="T368" t="s">
        <v>2078</v>
      </c>
      <c r="U368">
        <v>24680376</v>
      </c>
    </row>
    <row r="369" spans="1:21">
      <c r="A369" t="s">
        <v>3603</v>
      </c>
      <c r="B369" t="s">
        <v>3604</v>
      </c>
      <c r="C369" t="s">
        <v>3605</v>
      </c>
      <c r="D369" t="s">
        <v>697</v>
      </c>
      <c r="E369" t="s">
        <v>540</v>
      </c>
      <c r="F369" t="s">
        <v>696</v>
      </c>
      <c r="G369" t="s">
        <v>541</v>
      </c>
      <c r="H369" t="s">
        <v>521</v>
      </c>
      <c r="I369">
        <v>30104</v>
      </c>
      <c r="J369" t="s">
        <v>244</v>
      </c>
      <c r="K369" t="s">
        <v>697</v>
      </c>
      <c r="L369" t="s">
        <v>697</v>
      </c>
      <c r="M369" t="s">
        <v>2181</v>
      </c>
      <c r="N369" t="s">
        <v>3606</v>
      </c>
      <c r="O369" t="s">
        <v>1651</v>
      </c>
      <c r="P369">
        <v>25371758</v>
      </c>
      <c r="Q369">
        <v>25372576</v>
      </c>
      <c r="R369" t="s">
        <v>3607</v>
      </c>
      <c r="S369" s="338">
        <v>25371758</v>
      </c>
      <c r="T369" t="s">
        <v>2164</v>
      </c>
      <c r="U369">
        <v>25371825</v>
      </c>
    </row>
    <row r="370" spans="1:21">
      <c r="A370" t="s">
        <v>3608</v>
      </c>
      <c r="B370" t="s">
        <v>3609</v>
      </c>
      <c r="C370" t="s">
        <v>3610</v>
      </c>
      <c r="D370" t="s">
        <v>1235</v>
      </c>
      <c r="E370" t="s">
        <v>573</v>
      </c>
      <c r="F370" t="s">
        <v>790</v>
      </c>
      <c r="G370" t="s">
        <v>524</v>
      </c>
      <c r="H370" t="s">
        <v>874</v>
      </c>
      <c r="I370">
        <v>60307</v>
      </c>
      <c r="J370" t="s">
        <v>430</v>
      </c>
      <c r="K370" t="s">
        <v>791</v>
      </c>
      <c r="L370" t="s">
        <v>792</v>
      </c>
      <c r="M370" t="s">
        <v>2751</v>
      </c>
      <c r="N370" t="s">
        <v>1259</v>
      </c>
      <c r="O370" t="s">
        <v>1651</v>
      </c>
      <c r="P370">
        <v>22001067</v>
      </c>
      <c r="Q370">
        <v>27735242</v>
      </c>
      <c r="R370" t="s">
        <v>3611</v>
      </c>
      <c r="S370" s="338">
        <v>88224206</v>
      </c>
      <c r="T370" t="s">
        <v>3074</v>
      </c>
      <c r="U370">
        <v>27735242</v>
      </c>
    </row>
    <row r="371" spans="1:21">
      <c r="A371" t="s">
        <v>3612</v>
      </c>
      <c r="B371" t="s">
        <v>3613</v>
      </c>
      <c r="C371" t="s">
        <v>3614</v>
      </c>
      <c r="D371" t="s">
        <v>643</v>
      </c>
      <c r="E371" t="s">
        <v>523</v>
      </c>
      <c r="F371" t="s">
        <v>644</v>
      </c>
      <c r="G371" t="s">
        <v>521</v>
      </c>
      <c r="H371" t="s">
        <v>521</v>
      </c>
      <c r="I371">
        <v>20404</v>
      </c>
      <c r="J371" t="s">
        <v>163</v>
      </c>
      <c r="K371" t="s">
        <v>643</v>
      </c>
      <c r="L371" t="s">
        <v>3615</v>
      </c>
      <c r="M371" t="s">
        <v>3616</v>
      </c>
      <c r="N371" t="s">
        <v>3616</v>
      </c>
      <c r="O371" t="s">
        <v>1651</v>
      </c>
      <c r="P371">
        <v>26352584</v>
      </c>
      <c r="Q371">
        <v>26352584</v>
      </c>
      <c r="R371" t="s">
        <v>3617</v>
      </c>
      <c r="S371" s="338">
        <v>85846248</v>
      </c>
      <c r="T371" t="s">
        <v>970</v>
      </c>
      <c r="U371">
        <v>24289926</v>
      </c>
    </row>
    <row r="372" spans="1:21">
      <c r="A372" t="s">
        <v>3618</v>
      </c>
      <c r="B372" t="s">
        <v>3619</v>
      </c>
      <c r="C372" t="s">
        <v>3620</v>
      </c>
      <c r="D372" t="s">
        <v>1494</v>
      </c>
      <c r="E372" t="s">
        <v>524</v>
      </c>
      <c r="F372" t="s">
        <v>522</v>
      </c>
      <c r="G372" t="s">
        <v>521</v>
      </c>
      <c r="H372" t="s">
        <v>523</v>
      </c>
      <c r="I372">
        <v>10409</v>
      </c>
      <c r="J372" t="s">
        <v>37</v>
      </c>
      <c r="K372" t="s">
        <v>525</v>
      </c>
      <c r="L372" t="s">
        <v>1494</v>
      </c>
      <c r="M372" t="s">
        <v>3167</v>
      </c>
      <c r="N372" t="s">
        <v>3621</v>
      </c>
      <c r="O372" t="s">
        <v>1651</v>
      </c>
      <c r="P372">
        <v>85316776</v>
      </c>
      <c r="Q372" t="s">
        <v>555</v>
      </c>
      <c r="R372" t="s">
        <v>3622</v>
      </c>
      <c r="S372" s="338">
        <v>85316776</v>
      </c>
      <c r="T372" t="s">
        <v>3170</v>
      </c>
      <c r="U372">
        <v>87621613</v>
      </c>
    </row>
    <row r="373" spans="1:21">
      <c r="A373" t="s">
        <v>3623</v>
      </c>
      <c r="B373" t="s">
        <v>3624</v>
      </c>
      <c r="C373" t="s">
        <v>3625</v>
      </c>
      <c r="D373" t="s">
        <v>1067</v>
      </c>
      <c r="E373" t="s">
        <v>874</v>
      </c>
      <c r="F373" t="s">
        <v>696</v>
      </c>
      <c r="G373" t="s">
        <v>562</v>
      </c>
      <c r="H373" t="s">
        <v>1364</v>
      </c>
      <c r="I373">
        <v>30512</v>
      </c>
      <c r="J373" t="s">
        <v>281</v>
      </c>
      <c r="K373" t="s">
        <v>697</v>
      </c>
      <c r="L373" t="s">
        <v>1067</v>
      </c>
      <c r="M373" t="s">
        <v>2870</v>
      </c>
      <c r="N373" t="s">
        <v>3626</v>
      </c>
      <c r="O373" t="s">
        <v>1651</v>
      </c>
      <c r="P373">
        <v>22064757</v>
      </c>
      <c r="Q373" t="s">
        <v>555</v>
      </c>
      <c r="R373" t="s">
        <v>3627</v>
      </c>
      <c r="S373" s="338">
        <v>22064757</v>
      </c>
      <c r="T373" t="s">
        <v>3628</v>
      </c>
      <c r="U373">
        <v>25570765</v>
      </c>
    </row>
    <row r="374" spans="1:21">
      <c r="A374" t="s">
        <v>3629</v>
      </c>
      <c r="B374" t="s">
        <v>3630</v>
      </c>
      <c r="C374" t="s">
        <v>3631</v>
      </c>
      <c r="D374" t="s">
        <v>1180</v>
      </c>
      <c r="E374" t="s">
        <v>562</v>
      </c>
      <c r="F374" t="s">
        <v>790</v>
      </c>
      <c r="G374" t="s">
        <v>973</v>
      </c>
      <c r="H374" t="s">
        <v>540</v>
      </c>
      <c r="I374">
        <v>61102</v>
      </c>
      <c r="J374" t="s">
        <v>460</v>
      </c>
      <c r="K374" t="s">
        <v>791</v>
      </c>
      <c r="L374" t="s">
        <v>1181</v>
      </c>
      <c r="M374" t="s">
        <v>3343</v>
      </c>
      <c r="N374" t="s">
        <v>3632</v>
      </c>
      <c r="O374" t="s">
        <v>1651</v>
      </c>
      <c r="P374">
        <v>26370541</v>
      </c>
      <c r="Q374" t="s">
        <v>555</v>
      </c>
      <c r="R374" t="s">
        <v>3633</v>
      </c>
      <c r="S374" s="338" t="s">
        <v>555</v>
      </c>
      <c r="T374" t="s">
        <v>1185</v>
      </c>
      <c r="U374">
        <v>26377451</v>
      </c>
    </row>
    <row r="375" spans="1:21">
      <c r="A375" t="s">
        <v>3634</v>
      </c>
      <c r="B375" t="s">
        <v>3635</v>
      </c>
      <c r="C375" t="s">
        <v>3636</v>
      </c>
      <c r="D375" t="s">
        <v>1018</v>
      </c>
      <c r="E375" t="s">
        <v>768</v>
      </c>
      <c r="F375" t="s">
        <v>522</v>
      </c>
      <c r="G375" t="s">
        <v>1019</v>
      </c>
      <c r="H375" t="s">
        <v>573</v>
      </c>
      <c r="I375">
        <v>11908</v>
      </c>
      <c r="J375" t="s">
        <v>114</v>
      </c>
      <c r="K375" t="s">
        <v>525</v>
      </c>
      <c r="L375" t="s">
        <v>1018</v>
      </c>
      <c r="M375" t="s">
        <v>3083</v>
      </c>
      <c r="N375" t="s">
        <v>1533</v>
      </c>
      <c r="O375" t="s">
        <v>1651</v>
      </c>
      <c r="P375">
        <v>27312080</v>
      </c>
      <c r="Q375">
        <v>27311616</v>
      </c>
      <c r="R375" t="s">
        <v>3637</v>
      </c>
      <c r="S375" s="338">
        <v>27312080</v>
      </c>
      <c r="T375" t="s">
        <v>3085</v>
      </c>
      <c r="U375">
        <v>27311075</v>
      </c>
    </row>
    <row r="376" spans="1:21">
      <c r="A376" t="s">
        <v>3638</v>
      </c>
      <c r="B376" t="s">
        <v>3639</v>
      </c>
      <c r="C376" t="s">
        <v>3640</v>
      </c>
      <c r="D376" t="s">
        <v>899</v>
      </c>
      <c r="E376" t="s">
        <v>874</v>
      </c>
      <c r="F376" t="s">
        <v>644</v>
      </c>
      <c r="G376" t="s">
        <v>973</v>
      </c>
      <c r="H376" t="s">
        <v>540</v>
      </c>
      <c r="I376">
        <v>21102</v>
      </c>
      <c r="J376" t="s">
        <v>211</v>
      </c>
      <c r="K376" t="s">
        <v>643</v>
      </c>
      <c r="L376" t="s">
        <v>2098</v>
      </c>
      <c r="M376" t="s">
        <v>3641</v>
      </c>
      <c r="N376" t="s">
        <v>3642</v>
      </c>
      <c r="O376" t="s">
        <v>1651</v>
      </c>
      <c r="P376">
        <v>24634353</v>
      </c>
      <c r="Q376">
        <v>24632193</v>
      </c>
      <c r="R376" t="s">
        <v>3643</v>
      </c>
      <c r="S376" s="338">
        <v>88727858</v>
      </c>
      <c r="T376" t="s">
        <v>2101</v>
      </c>
      <c r="U376">
        <v>24633545</v>
      </c>
    </row>
    <row r="377" spans="1:21">
      <c r="A377" t="s">
        <v>3644</v>
      </c>
      <c r="B377" t="s">
        <v>3645</v>
      </c>
      <c r="C377" t="s">
        <v>3646</v>
      </c>
      <c r="D377" t="s">
        <v>697</v>
      </c>
      <c r="E377" t="s">
        <v>524</v>
      </c>
      <c r="F377" t="s">
        <v>696</v>
      </c>
      <c r="G377" t="s">
        <v>573</v>
      </c>
      <c r="H377" t="s">
        <v>541</v>
      </c>
      <c r="I377">
        <v>30801</v>
      </c>
      <c r="J377" t="s">
        <v>290</v>
      </c>
      <c r="K377" t="s">
        <v>697</v>
      </c>
      <c r="L377" t="s">
        <v>2173</v>
      </c>
      <c r="M377" t="s">
        <v>2174</v>
      </c>
      <c r="N377" t="s">
        <v>3647</v>
      </c>
      <c r="O377" t="s">
        <v>1651</v>
      </c>
      <c r="P377">
        <v>25734889</v>
      </c>
      <c r="Q377">
        <v>25734889</v>
      </c>
      <c r="R377" t="s">
        <v>3648</v>
      </c>
      <c r="S377" s="338">
        <v>25736615</v>
      </c>
      <c r="T377" t="s">
        <v>2177</v>
      </c>
      <c r="U377">
        <v>25521557</v>
      </c>
    </row>
    <row r="378" spans="1:21">
      <c r="A378" t="s">
        <v>3649</v>
      </c>
      <c r="B378" t="s">
        <v>3650</v>
      </c>
      <c r="C378" t="s">
        <v>3651</v>
      </c>
      <c r="D378" t="s">
        <v>1186</v>
      </c>
      <c r="E378" t="s">
        <v>541</v>
      </c>
      <c r="F378" t="s">
        <v>644</v>
      </c>
      <c r="G378" t="s">
        <v>2123</v>
      </c>
      <c r="H378" t="s">
        <v>541</v>
      </c>
      <c r="I378">
        <v>21601</v>
      </c>
      <c r="J378" t="s">
        <v>238</v>
      </c>
      <c r="K378" t="s">
        <v>643</v>
      </c>
      <c r="L378" t="s">
        <v>2124</v>
      </c>
      <c r="M378" t="s">
        <v>2124</v>
      </c>
      <c r="N378" t="s">
        <v>2124</v>
      </c>
      <c r="O378" t="s">
        <v>1651</v>
      </c>
      <c r="P378">
        <v>24655444</v>
      </c>
      <c r="Q378">
        <v>24655444</v>
      </c>
      <c r="R378" t="s">
        <v>3652</v>
      </c>
      <c r="S378" s="338">
        <v>24655444</v>
      </c>
      <c r="T378" t="s">
        <v>2126</v>
      </c>
      <c r="U378">
        <v>24722182</v>
      </c>
    </row>
    <row r="379" spans="1:21">
      <c r="A379" t="s">
        <v>3653</v>
      </c>
      <c r="B379" t="s">
        <v>3654</v>
      </c>
      <c r="C379" t="s">
        <v>3655</v>
      </c>
      <c r="D379" t="s">
        <v>899</v>
      </c>
      <c r="E379" t="s">
        <v>524</v>
      </c>
      <c r="F379" t="s">
        <v>644</v>
      </c>
      <c r="G379" t="s">
        <v>540</v>
      </c>
      <c r="H379" t="s">
        <v>540</v>
      </c>
      <c r="I379">
        <v>20202</v>
      </c>
      <c r="J379" t="s">
        <v>140</v>
      </c>
      <c r="K379" t="s">
        <v>643</v>
      </c>
      <c r="L379" t="s">
        <v>900</v>
      </c>
      <c r="M379" t="s">
        <v>1620</v>
      </c>
      <c r="N379" t="s">
        <v>3656</v>
      </c>
      <c r="O379" t="s">
        <v>1651</v>
      </c>
      <c r="P379">
        <v>24471192</v>
      </c>
      <c r="Q379">
        <v>24471192</v>
      </c>
      <c r="R379" t="s">
        <v>3657</v>
      </c>
      <c r="S379" s="338">
        <v>83201661</v>
      </c>
      <c r="T379" t="s">
        <v>904</v>
      </c>
      <c r="U379">
        <v>24560275</v>
      </c>
    </row>
    <row r="380" spans="1:21">
      <c r="A380" t="s">
        <v>3658</v>
      </c>
      <c r="B380" t="s">
        <v>3659</v>
      </c>
      <c r="C380" t="s">
        <v>3660</v>
      </c>
      <c r="D380" t="s">
        <v>899</v>
      </c>
      <c r="E380" t="s">
        <v>541</v>
      </c>
      <c r="F380" t="s">
        <v>644</v>
      </c>
      <c r="G380" t="s">
        <v>540</v>
      </c>
      <c r="H380" t="s">
        <v>874</v>
      </c>
      <c r="I380">
        <v>20207</v>
      </c>
      <c r="J380" t="s">
        <v>145</v>
      </c>
      <c r="K380" t="s">
        <v>643</v>
      </c>
      <c r="L380" t="s">
        <v>900</v>
      </c>
      <c r="M380" t="s">
        <v>769</v>
      </c>
      <c r="N380" t="s">
        <v>3661</v>
      </c>
      <c r="O380" t="s">
        <v>1651</v>
      </c>
      <c r="P380">
        <v>24453417</v>
      </c>
      <c r="Q380">
        <v>24453417</v>
      </c>
      <c r="R380" t="s">
        <v>3662</v>
      </c>
      <c r="S380" s="338">
        <v>24453417</v>
      </c>
      <c r="T380" t="s">
        <v>2064</v>
      </c>
      <c r="U380">
        <v>24456978</v>
      </c>
    </row>
    <row r="381" spans="1:21">
      <c r="A381" t="s">
        <v>3663</v>
      </c>
      <c r="B381" t="s">
        <v>3664</v>
      </c>
      <c r="C381" t="s">
        <v>3665</v>
      </c>
      <c r="D381" t="s">
        <v>643</v>
      </c>
      <c r="E381" t="s">
        <v>562</v>
      </c>
      <c r="F381" t="s">
        <v>644</v>
      </c>
      <c r="G381" t="s">
        <v>541</v>
      </c>
      <c r="H381" t="s">
        <v>540</v>
      </c>
      <c r="I381">
        <v>20102</v>
      </c>
      <c r="J381" t="s">
        <v>126</v>
      </c>
      <c r="K381" t="s">
        <v>643</v>
      </c>
      <c r="L381" t="s">
        <v>643</v>
      </c>
      <c r="M381" t="s">
        <v>525</v>
      </c>
      <c r="N381" t="s">
        <v>991</v>
      </c>
      <c r="O381" t="s">
        <v>1651</v>
      </c>
      <c r="P381">
        <v>24332726</v>
      </c>
      <c r="Q381">
        <v>24332726</v>
      </c>
      <c r="R381" t="s">
        <v>3666</v>
      </c>
      <c r="S381" s="338">
        <v>89919727</v>
      </c>
      <c r="T381" t="s">
        <v>993</v>
      </c>
      <c r="U381">
        <v>24434942</v>
      </c>
    </row>
    <row r="382" spans="1:21">
      <c r="A382" t="s">
        <v>3667</v>
      </c>
      <c r="B382" t="s">
        <v>3668</v>
      </c>
      <c r="C382" t="s">
        <v>3669</v>
      </c>
      <c r="D382" t="s">
        <v>2195</v>
      </c>
      <c r="E382" t="s">
        <v>524</v>
      </c>
      <c r="F382" t="s">
        <v>522</v>
      </c>
      <c r="G382" t="s">
        <v>2247</v>
      </c>
      <c r="H382" t="s">
        <v>521</v>
      </c>
      <c r="I382">
        <v>12004</v>
      </c>
      <c r="J382" t="s">
        <v>122</v>
      </c>
      <c r="K382" t="s">
        <v>525</v>
      </c>
      <c r="L382" t="s">
        <v>2003</v>
      </c>
      <c r="M382" t="s">
        <v>769</v>
      </c>
      <c r="N382" t="s">
        <v>3670</v>
      </c>
      <c r="O382" t="s">
        <v>1651</v>
      </c>
      <c r="P382">
        <v>25465521</v>
      </c>
      <c r="Q382">
        <v>25464545</v>
      </c>
      <c r="R382" t="s">
        <v>3671</v>
      </c>
      <c r="S382" s="338">
        <v>25465521</v>
      </c>
      <c r="T382" t="s">
        <v>2250</v>
      </c>
      <c r="U382">
        <v>25467360</v>
      </c>
    </row>
    <row r="383" spans="1:21">
      <c r="A383" t="s">
        <v>3672</v>
      </c>
      <c r="B383" t="s">
        <v>3673</v>
      </c>
      <c r="C383" t="s">
        <v>3674</v>
      </c>
      <c r="D383" t="s">
        <v>939</v>
      </c>
      <c r="E383" t="s">
        <v>768</v>
      </c>
      <c r="F383" t="s">
        <v>867</v>
      </c>
      <c r="G383" t="s">
        <v>540</v>
      </c>
      <c r="H383" t="s">
        <v>562</v>
      </c>
      <c r="I383">
        <v>70205</v>
      </c>
      <c r="J383" t="s">
        <v>472</v>
      </c>
      <c r="K383" t="s">
        <v>866</v>
      </c>
      <c r="L383" t="s">
        <v>940</v>
      </c>
      <c r="M383" t="s">
        <v>2632</v>
      </c>
      <c r="N383" t="s">
        <v>3675</v>
      </c>
      <c r="O383" t="s">
        <v>1651</v>
      </c>
      <c r="P383">
        <v>70149201</v>
      </c>
      <c r="Q383">
        <v>44092718</v>
      </c>
      <c r="R383" t="s">
        <v>3676</v>
      </c>
      <c r="S383" s="338">
        <v>88249088</v>
      </c>
      <c r="T383" t="s">
        <v>2943</v>
      </c>
      <c r="U383">
        <v>88756410</v>
      </c>
    </row>
    <row r="384" spans="1:21">
      <c r="A384" t="s">
        <v>3677</v>
      </c>
      <c r="B384" t="s">
        <v>3678</v>
      </c>
      <c r="C384" t="s">
        <v>3679</v>
      </c>
      <c r="D384" t="s">
        <v>789</v>
      </c>
      <c r="E384" t="s">
        <v>524</v>
      </c>
      <c r="F384" t="s">
        <v>790</v>
      </c>
      <c r="G384" t="s">
        <v>524</v>
      </c>
      <c r="H384" t="s">
        <v>524</v>
      </c>
      <c r="I384">
        <v>60303</v>
      </c>
      <c r="J384" t="s">
        <v>426</v>
      </c>
      <c r="K384" t="s">
        <v>791</v>
      </c>
      <c r="L384" t="s">
        <v>792</v>
      </c>
      <c r="M384" t="s">
        <v>1921</v>
      </c>
      <c r="N384" t="s">
        <v>3680</v>
      </c>
      <c r="O384" t="s">
        <v>1651</v>
      </c>
      <c r="P384">
        <v>27300744</v>
      </c>
      <c r="Q384">
        <v>85762964</v>
      </c>
      <c r="R384" t="s">
        <v>3681</v>
      </c>
      <c r="S384" s="338">
        <v>85762964</v>
      </c>
      <c r="T384" t="s">
        <v>1923</v>
      </c>
      <c r="U384">
        <v>27300744</v>
      </c>
    </row>
    <row r="385" spans="1:21">
      <c r="A385" t="s">
        <v>3682</v>
      </c>
      <c r="B385" t="s">
        <v>3683</v>
      </c>
      <c r="C385" t="s">
        <v>3684</v>
      </c>
      <c r="D385" t="s">
        <v>643</v>
      </c>
      <c r="E385" t="s">
        <v>768</v>
      </c>
      <c r="F385" t="s">
        <v>644</v>
      </c>
      <c r="G385" t="s">
        <v>524</v>
      </c>
      <c r="H385" t="s">
        <v>541</v>
      </c>
      <c r="I385">
        <v>20301</v>
      </c>
      <c r="J385" t="s">
        <v>153</v>
      </c>
      <c r="K385" t="s">
        <v>643</v>
      </c>
      <c r="L385" t="s">
        <v>1111</v>
      </c>
      <c r="M385" t="s">
        <v>1111</v>
      </c>
      <c r="N385" t="s">
        <v>1111</v>
      </c>
      <c r="O385" t="s">
        <v>1651</v>
      </c>
      <c r="P385">
        <v>24941772</v>
      </c>
      <c r="Q385">
        <v>24941772</v>
      </c>
      <c r="R385" t="s">
        <v>3685</v>
      </c>
      <c r="S385" s="338">
        <v>24941772</v>
      </c>
      <c r="T385" t="s">
        <v>1113</v>
      </c>
      <c r="U385">
        <v>24941124</v>
      </c>
    </row>
    <row r="386" spans="1:21">
      <c r="A386" t="s">
        <v>3686</v>
      </c>
      <c r="B386" t="s">
        <v>3687</v>
      </c>
      <c r="C386" t="s">
        <v>3688</v>
      </c>
      <c r="D386" t="s">
        <v>893</v>
      </c>
      <c r="E386" t="s">
        <v>540</v>
      </c>
      <c r="F386" t="s">
        <v>522</v>
      </c>
      <c r="G386" t="s">
        <v>524</v>
      </c>
      <c r="H386" t="s">
        <v>540</v>
      </c>
      <c r="I386">
        <v>10302</v>
      </c>
      <c r="J386" t="s">
        <v>17</v>
      </c>
      <c r="K386" t="s">
        <v>525</v>
      </c>
      <c r="L386" t="s">
        <v>893</v>
      </c>
      <c r="M386" t="s">
        <v>675</v>
      </c>
      <c r="N386" t="s">
        <v>3689</v>
      </c>
      <c r="O386" t="s">
        <v>1651</v>
      </c>
      <c r="P386">
        <v>22705334</v>
      </c>
      <c r="Q386">
        <v>22700974</v>
      </c>
      <c r="R386" t="s">
        <v>3690</v>
      </c>
      <c r="S386" s="338">
        <v>22700974</v>
      </c>
      <c r="T386" t="s">
        <v>999</v>
      </c>
      <c r="U386">
        <v>22700885</v>
      </c>
    </row>
    <row r="387" spans="1:21">
      <c r="A387" t="s">
        <v>3691</v>
      </c>
      <c r="B387" t="s">
        <v>3692</v>
      </c>
      <c r="C387" t="s">
        <v>3693</v>
      </c>
      <c r="D387" t="s">
        <v>671</v>
      </c>
      <c r="E387" t="s">
        <v>540</v>
      </c>
      <c r="F387" t="s">
        <v>522</v>
      </c>
      <c r="G387" t="s">
        <v>573</v>
      </c>
      <c r="H387" t="s">
        <v>768</v>
      </c>
      <c r="I387">
        <v>10806</v>
      </c>
      <c r="J387" t="s">
        <v>60</v>
      </c>
      <c r="K387" t="s">
        <v>525</v>
      </c>
      <c r="L387" t="s">
        <v>1095</v>
      </c>
      <c r="M387" t="s">
        <v>3694</v>
      </c>
      <c r="N387" t="s">
        <v>3695</v>
      </c>
      <c r="O387" t="s">
        <v>1651</v>
      </c>
      <c r="P387">
        <v>22294278</v>
      </c>
      <c r="Q387">
        <v>71924134</v>
      </c>
      <c r="R387" t="s">
        <v>3696</v>
      </c>
      <c r="S387" s="338">
        <v>71924134</v>
      </c>
      <c r="T387" t="s">
        <v>1279</v>
      </c>
      <c r="U387">
        <v>22450450</v>
      </c>
    </row>
    <row r="388" spans="1:21">
      <c r="A388" t="s">
        <v>3697</v>
      </c>
      <c r="B388" t="s">
        <v>3698</v>
      </c>
      <c r="C388" t="s">
        <v>3699</v>
      </c>
      <c r="D388" t="s">
        <v>1494</v>
      </c>
      <c r="E388" t="s">
        <v>540</v>
      </c>
      <c r="F388" t="s">
        <v>522</v>
      </c>
      <c r="G388" t="s">
        <v>521</v>
      </c>
      <c r="H388" t="s">
        <v>540</v>
      </c>
      <c r="I388">
        <v>10402</v>
      </c>
      <c r="J388" t="s">
        <v>30</v>
      </c>
      <c r="K388" t="s">
        <v>525</v>
      </c>
      <c r="L388" t="s">
        <v>1494</v>
      </c>
      <c r="M388" t="s">
        <v>1407</v>
      </c>
      <c r="N388" t="s">
        <v>3700</v>
      </c>
      <c r="O388" t="s">
        <v>1651</v>
      </c>
      <c r="P388">
        <v>24167075</v>
      </c>
      <c r="Q388" t="s">
        <v>555</v>
      </c>
      <c r="R388" t="s">
        <v>3701</v>
      </c>
      <c r="S388" s="338">
        <v>88567687</v>
      </c>
      <c r="T388" t="s">
        <v>3702</v>
      </c>
      <c r="U388">
        <v>24167075</v>
      </c>
    </row>
    <row r="389" spans="1:21">
      <c r="A389" t="s">
        <v>3703</v>
      </c>
      <c r="B389" t="s">
        <v>3704</v>
      </c>
      <c r="C389" t="s">
        <v>3705</v>
      </c>
      <c r="D389" t="s">
        <v>1494</v>
      </c>
      <c r="E389" t="s">
        <v>768</v>
      </c>
      <c r="F389" t="s">
        <v>522</v>
      </c>
      <c r="G389" t="s">
        <v>2123</v>
      </c>
      <c r="H389" t="s">
        <v>524</v>
      </c>
      <c r="I389">
        <v>11603</v>
      </c>
      <c r="J389" t="s">
        <v>97</v>
      </c>
      <c r="K389" t="s">
        <v>525</v>
      </c>
      <c r="L389" t="s">
        <v>3061</v>
      </c>
      <c r="M389" t="s">
        <v>3706</v>
      </c>
      <c r="N389" t="s">
        <v>3707</v>
      </c>
      <c r="O389" t="s">
        <v>1651</v>
      </c>
      <c r="P389">
        <v>24283281</v>
      </c>
      <c r="Q389" t="s">
        <v>555</v>
      </c>
      <c r="R389" t="s">
        <v>3708</v>
      </c>
      <c r="S389" s="338">
        <v>24283281</v>
      </c>
      <c r="T389" t="s">
        <v>3709</v>
      </c>
      <c r="U389">
        <v>24190180</v>
      </c>
    </row>
    <row r="390" spans="1:21">
      <c r="A390" t="s">
        <v>3710</v>
      </c>
      <c r="B390" t="s">
        <v>3711</v>
      </c>
      <c r="C390" t="s">
        <v>3712</v>
      </c>
      <c r="D390" t="s">
        <v>2601</v>
      </c>
      <c r="E390" t="s">
        <v>540</v>
      </c>
      <c r="F390" t="s">
        <v>867</v>
      </c>
      <c r="G390" t="s">
        <v>521</v>
      </c>
      <c r="H390" t="s">
        <v>521</v>
      </c>
      <c r="I390">
        <v>70404</v>
      </c>
      <c r="J390" t="s">
        <v>485</v>
      </c>
      <c r="K390" t="s">
        <v>866</v>
      </c>
      <c r="L390" t="s">
        <v>1227</v>
      </c>
      <c r="M390" t="s">
        <v>2602</v>
      </c>
      <c r="N390" t="s">
        <v>601</v>
      </c>
      <c r="O390" t="s">
        <v>1651</v>
      </c>
      <c r="P390">
        <v>86616293</v>
      </c>
      <c r="Q390" t="s">
        <v>555</v>
      </c>
      <c r="R390" t="s">
        <v>3713</v>
      </c>
      <c r="S390" s="338">
        <v>86616293</v>
      </c>
      <c r="T390" t="s">
        <v>2605</v>
      </c>
      <c r="U390">
        <v>83768761</v>
      </c>
    </row>
    <row r="391" spans="1:21">
      <c r="A391" t="s">
        <v>3714</v>
      </c>
      <c r="B391" t="s">
        <v>3715</v>
      </c>
      <c r="C391" t="s">
        <v>3716</v>
      </c>
      <c r="D391" t="s">
        <v>1235</v>
      </c>
      <c r="E391" t="s">
        <v>1243</v>
      </c>
      <c r="F391" t="s">
        <v>790</v>
      </c>
      <c r="G391" t="s">
        <v>573</v>
      </c>
      <c r="H391" t="s">
        <v>521</v>
      </c>
      <c r="I391">
        <v>60804</v>
      </c>
      <c r="J391" t="s">
        <v>451</v>
      </c>
      <c r="K391" t="s">
        <v>791</v>
      </c>
      <c r="L391" t="s">
        <v>1464</v>
      </c>
      <c r="M391" t="s">
        <v>3072</v>
      </c>
      <c r="N391" t="s">
        <v>3717</v>
      </c>
      <c r="O391" t="s">
        <v>1651</v>
      </c>
      <c r="P391">
        <v>22005308</v>
      </c>
      <c r="Q391">
        <v>87950633</v>
      </c>
      <c r="R391" t="s">
        <v>3718</v>
      </c>
      <c r="S391" s="338">
        <v>22005308</v>
      </c>
      <c r="T391" t="s">
        <v>3131</v>
      </c>
      <c r="U391">
        <v>87794171</v>
      </c>
    </row>
    <row r="392" spans="1:21">
      <c r="A392" t="s">
        <v>3719</v>
      </c>
      <c r="B392" t="s">
        <v>3720</v>
      </c>
      <c r="C392" t="s">
        <v>3721</v>
      </c>
      <c r="D392" t="s">
        <v>1494</v>
      </c>
      <c r="E392" t="s">
        <v>562</v>
      </c>
      <c r="F392" t="s">
        <v>522</v>
      </c>
      <c r="G392" t="s">
        <v>874</v>
      </c>
      <c r="H392" t="s">
        <v>768</v>
      </c>
      <c r="I392">
        <v>10706</v>
      </c>
      <c r="J392" t="s">
        <v>53</v>
      </c>
      <c r="K392" t="s">
        <v>525</v>
      </c>
      <c r="L392" t="s">
        <v>1495</v>
      </c>
      <c r="M392" t="s">
        <v>3722</v>
      </c>
      <c r="N392" t="s">
        <v>3722</v>
      </c>
      <c r="O392" t="s">
        <v>1651</v>
      </c>
      <c r="P392">
        <v>24165706</v>
      </c>
      <c r="Q392" t="s">
        <v>555</v>
      </c>
      <c r="R392" t="s">
        <v>3723</v>
      </c>
      <c r="S392" s="338">
        <v>88204574</v>
      </c>
      <c r="T392" t="s">
        <v>1498</v>
      </c>
      <c r="U392">
        <v>24165218</v>
      </c>
    </row>
    <row r="393" spans="1:21">
      <c r="A393" t="s">
        <v>3724</v>
      </c>
      <c r="B393" t="s">
        <v>3725</v>
      </c>
      <c r="C393" t="s">
        <v>3726</v>
      </c>
      <c r="D393" t="s">
        <v>893</v>
      </c>
      <c r="E393" t="s">
        <v>562</v>
      </c>
      <c r="F393" t="s">
        <v>522</v>
      </c>
      <c r="G393" t="s">
        <v>1364</v>
      </c>
      <c r="H393" t="s">
        <v>524</v>
      </c>
      <c r="I393">
        <v>11203</v>
      </c>
      <c r="J393" t="s">
        <v>80</v>
      </c>
      <c r="K393" t="s">
        <v>525</v>
      </c>
      <c r="L393" t="s">
        <v>1881</v>
      </c>
      <c r="M393" t="s">
        <v>3727</v>
      </c>
      <c r="N393" t="s">
        <v>3728</v>
      </c>
      <c r="O393" t="s">
        <v>1651</v>
      </c>
      <c r="P393">
        <v>24100409</v>
      </c>
      <c r="Q393">
        <v>24100541</v>
      </c>
      <c r="R393" t="s">
        <v>3729</v>
      </c>
      <c r="S393" s="338">
        <v>24100409</v>
      </c>
      <c r="T393" t="s">
        <v>3730</v>
      </c>
      <c r="U393">
        <v>24107397</v>
      </c>
    </row>
    <row r="394" spans="1:21">
      <c r="A394" t="s">
        <v>3731</v>
      </c>
      <c r="B394" t="s">
        <v>3732</v>
      </c>
      <c r="C394" t="s">
        <v>3733</v>
      </c>
      <c r="D394" t="s">
        <v>866</v>
      </c>
      <c r="E394" t="s">
        <v>573</v>
      </c>
      <c r="F394" t="s">
        <v>867</v>
      </c>
      <c r="G394" t="s">
        <v>521</v>
      </c>
      <c r="H394" t="s">
        <v>540</v>
      </c>
      <c r="I394">
        <v>70402</v>
      </c>
      <c r="J394" t="s">
        <v>483</v>
      </c>
      <c r="K394" t="s">
        <v>866</v>
      </c>
      <c r="L394" t="s">
        <v>1227</v>
      </c>
      <c r="M394" t="s">
        <v>2567</v>
      </c>
      <c r="N394" t="s">
        <v>1259</v>
      </c>
      <c r="O394" t="s">
        <v>1651</v>
      </c>
      <c r="P394">
        <v>21003482</v>
      </c>
      <c r="Q394" t="s">
        <v>555</v>
      </c>
      <c r="R394" t="s">
        <v>3734</v>
      </c>
      <c r="S394" s="338">
        <v>21003482</v>
      </c>
      <c r="T394" t="s">
        <v>1230</v>
      </c>
      <c r="U394">
        <v>27550289</v>
      </c>
    </row>
    <row r="395" spans="1:21">
      <c r="A395" t="s">
        <v>3735</v>
      </c>
      <c r="B395" t="s">
        <v>3736</v>
      </c>
      <c r="C395" t="s">
        <v>3737</v>
      </c>
      <c r="D395" t="s">
        <v>520</v>
      </c>
      <c r="E395" t="s">
        <v>524</v>
      </c>
      <c r="F395" t="s">
        <v>522</v>
      </c>
      <c r="G395" t="s">
        <v>540</v>
      </c>
      <c r="H395" t="s">
        <v>524</v>
      </c>
      <c r="I395">
        <v>10203</v>
      </c>
      <c r="J395" t="s">
        <v>15</v>
      </c>
      <c r="K395" t="s">
        <v>525</v>
      </c>
      <c r="L395" t="s">
        <v>656</v>
      </c>
      <c r="M395" t="s">
        <v>645</v>
      </c>
      <c r="N395" t="s">
        <v>3738</v>
      </c>
      <c r="O395" t="s">
        <v>1651</v>
      </c>
      <c r="P395">
        <v>22282013</v>
      </c>
      <c r="Q395">
        <v>22897762</v>
      </c>
      <c r="R395" t="s">
        <v>3739</v>
      </c>
      <c r="S395" s="338">
        <v>22282013</v>
      </c>
      <c r="T395" t="s">
        <v>659</v>
      </c>
      <c r="U395">
        <v>22284630</v>
      </c>
    </row>
    <row r="396" spans="1:21">
      <c r="A396" t="s">
        <v>3740</v>
      </c>
      <c r="B396" t="s">
        <v>3741</v>
      </c>
      <c r="C396" t="s">
        <v>3742</v>
      </c>
      <c r="D396" t="s">
        <v>893</v>
      </c>
      <c r="E396" t="s">
        <v>541</v>
      </c>
      <c r="F396" t="s">
        <v>522</v>
      </c>
      <c r="G396" t="s">
        <v>524</v>
      </c>
      <c r="H396" t="s">
        <v>562</v>
      </c>
      <c r="I396">
        <v>10305</v>
      </c>
      <c r="J396" t="s">
        <v>20</v>
      </c>
      <c r="K396" t="s">
        <v>525</v>
      </c>
      <c r="L396" t="s">
        <v>893</v>
      </c>
      <c r="M396" t="s">
        <v>990</v>
      </c>
      <c r="N396" t="s">
        <v>990</v>
      </c>
      <c r="O396" t="s">
        <v>1651</v>
      </c>
      <c r="P396">
        <v>22765225</v>
      </c>
      <c r="Q396">
        <v>22765225</v>
      </c>
      <c r="R396" t="s">
        <v>3743</v>
      </c>
      <c r="S396" s="338">
        <v>22766347</v>
      </c>
      <c r="T396" t="s">
        <v>1849</v>
      </c>
      <c r="U396">
        <v>22531983</v>
      </c>
    </row>
    <row r="397" spans="1:21">
      <c r="A397" t="s">
        <v>3744</v>
      </c>
      <c r="B397" t="s">
        <v>3745</v>
      </c>
      <c r="C397" t="s">
        <v>3746</v>
      </c>
      <c r="D397" t="s">
        <v>1235</v>
      </c>
      <c r="E397" t="s">
        <v>973</v>
      </c>
      <c r="F397" t="s">
        <v>790</v>
      </c>
      <c r="G397" t="s">
        <v>632</v>
      </c>
      <c r="H397" t="s">
        <v>521</v>
      </c>
      <c r="I397">
        <v>61004</v>
      </c>
      <c r="J397" t="s">
        <v>458</v>
      </c>
      <c r="K397" t="s">
        <v>791</v>
      </c>
      <c r="L397" t="s">
        <v>1236</v>
      </c>
      <c r="M397" t="s">
        <v>3135</v>
      </c>
      <c r="N397" t="s">
        <v>3747</v>
      </c>
      <c r="O397" t="s">
        <v>1651</v>
      </c>
      <c r="P397">
        <v>27831598</v>
      </c>
      <c r="Q397">
        <v>22001159</v>
      </c>
      <c r="R397" t="s">
        <v>3748</v>
      </c>
      <c r="S397" s="338">
        <v>87424223</v>
      </c>
      <c r="T397" t="s">
        <v>3137</v>
      </c>
      <c r="U397">
        <v>88533618</v>
      </c>
    </row>
    <row r="398" spans="1:21">
      <c r="A398" t="s">
        <v>3749</v>
      </c>
      <c r="B398" t="s">
        <v>3750</v>
      </c>
      <c r="C398" t="s">
        <v>2033</v>
      </c>
      <c r="D398" t="s">
        <v>939</v>
      </c>
      <c r="E398" t="s">
        <v>541</v>
      </c>
      <c r="F398" t="s">
        <v>867</v>
      </c>
      <c r="G398" t="s">
        <v>540</v>
      </c>
      <c r="H398" t="s">
        <v>874</v>
      </c>
      <c r="I398">
        <v>70207</v>
      </c>
      <c r="J398" t="s">
        <v>474</v>
      </c>
      <c r="K398" t="s">
        <v>866</v>
      </c>
      <c r="L398" t="s">
        <v>940</v>
      </c>
      <c r="M398" t="s">
        <v>3751</v>
      </c>
      <c r="N398" t="s">
        <v>645</v>
      </c>
      <c r="O398" t="s">
        <v>1651</v>
      </c>
      <c r="P398">
        <v>27113482</v>
      </c>
      <c r="Q398">
        <v>27112528</v>
      </c>
      <c r="R398" t="s">
        <v>3752</v>
      </c>
      <c r="S398" s="338">
        <v>27113482</v>
      </c>
      <c r="T398" t="s">
        <v>943</v>
      </c>
      <c r="U398">
        <v>27111497</v>
      </c>
    </row>
    <row r="399" spans="1:21">
      <c r="A399" t="s">
        <v>3753</v>
      </c>
      <c r="B399" t="s">
        <v>3754</v>
      </c>
      <c r="C399" t="s">
        <v>3755</v>
      </c>
      <c r="D399" t="s">
        <v>520</v>
      </c>
      <c r="E399" t="s">
        <v>521</v>
      </c>
      <c r="F399" t="s">
        <v>522</v>
      </c>
      <c r="G399" t="s">
        <v>523</v>
      </c>
      <c r="H399" t="s">
        <v>541</v>
      </c>
      <c r="I399">
        <v>10901</v>
      </c>
      <c r="J399" t="s">
        <v>62</v>
      </c>
      <c r="K399" t="s">
        <v>525</v>
      </c>
      <c r="L399" t="s">
        <v>526</v>
      </c>
      <c r="M399" t="s">
        <v>526</v>
      </c>
      <c r="N399" t="s">
        <v>3756</v>
      </c>
      <c r="O399" t="s">
        <v>1651</v>
      </c>
      <c r="P399">
        <v>22826018</v>
      </c>
      <c r="Q399">
        <v>22826018</v>
      </c>
      <c r="R399" t="s">
        <v>3757</v>
      </c>
      <c r="S399" s="338">
        <v>22826018</v>
      </c>
      <c r="T399" t="s">
        <v>533</v>
      </c>
      <c r="U399">
        <v>22821453</v>
      </c>
    </row>
    <row r="400" spans="1:21">
      <c r="A400" t="s">
        <v>3758</v>
      </c>
      <c r="B400" t="s">
        <v>3759</v>
      </c>
      <c r="C400" t="s">
        <v>3760</v>
      </c>
      <c r="D400" t="s">
        <v>671</v>
      </c>
      <c r="E400" t="s">
        <v>541</v>
      </c>
      <c r="F400" t="s">
        <v>522</v>
      </c>
      <c r="G400" t="s">
        <v>573</v>
      </c>
      <c r="H400" t="s">
        <v>541</v>
      </c>
      <c r="I400">
        <v>10801</v>
      </c>
      <c r="J400" t="s">
        <v>55</v>
      </c>
      <c r="K400" t="s">
        <v>525</v>
      </c>
      <c r="L400" t="s">
        <v>1095</v>
      </c>
      <c r="M400" t="s">
        <v>1096</v>
      </c>
      <c r="N400" t="s">
        <v>3761</v>
      </c>
      <c r="O400" t="s">
        <v>1651</v>
      </c>
      <c r="P400">
        <v>22533401</v>
      </c>
      <c r="Q400">
        <v>22806412</v>
      </c>
      <c r="R400" t="s">
        <v>3762</v>
      </c>
      <c r="S400" s="338">
        <v>22254661</v>
      </c>
      <c r="T400" t="s">
        <v>1099</v>
      </c>
      <c r="U400">
        <v>22254561</v>
      </c>
    </row>
    <row r="401" spans="1:21">
      <c r="A401" t="s">
        <v>3763</v>
      </c>
      <c r="B401" t="s">
        <v>3764</v>
      </c>
      <c r="C401" t="s">
        <v>3765</v>
      </c>
      <c r="D401" t="s">
        <v>2601</v>
      </c>
      <c r="E401" t="s">
        <v>540</v>
      </c>
      <c r="F401" t="s">
        <v>867</v>
      </c>
      <c r="G401" t="s">
        <v>521</v>
      </c>
      <c r="H401" t="s">
        <v>521</v>
      </c>
      <c r="I401">
        <v>70404</v>
      </c>
      <c r="J401" t="s">
        <v>485</v>
      </c>
      <c r="K401" t="s">
        <v>866</v>
      </c>
      <c r="L401" t="s">
        <v>1227</v>
      </c>
      <c r="M401" t="s">
        <v>2602</v>
      </c>
      <c r="N401" t="s">
        <v>3766</v>
      </c>
      <c r="O401" t="s">
        <v>1651</v>
      </c>
      <c r="P401">
        <v>87452637</v>
      </c>
      <c r="Q401" t="s">
        <v>555</v>
      </c>
      <c r="R401" t="s">
        <v>3767</v>
      </c>
      <c r="S401" s="338">
        <v>83913989</v>
      </c>
      <c r="T401" t="s">
        <v>2605</v>
      </c>
      <c r="U401">
        <v>83768761</v>
      </c>
    </row>
    <row r="402" spans="1:21">
      <c r="A402" t="s">
        <v>3768</v>
      </c>
      <c r="B402" t="s">
        <v>3769</v>
      </c>
      <c r="C402" t="s">
        <v>3770</v>
      </c>
      <c r="D402" t="s">
        <v>643</v>
      </c>
      <c r="E402" t="s">
        <v>632</v>
      </c>
      <c r="F402" t="s">
        <v>644</v>
      </c>
      <c r="G402" t="s">
        <v>524</v>
      </c>
      <c r="H402" t="s">
        <v>874</v>
      </c>
      <c r="I402">
        <v>20307</v>
      </c>
      <c r="J402" t="s">
        <v>158</v>
      </c>
      <c r="K402" t="s">
        <v>643</v>
      </c>
      <c r="L402" t="s">
        <v>1111</v>
      </c>
      <c r="M402" t="s">
        <v>3771</v>
      </c>
      <c r="N402" t="s">
        <v>3772</v>
      </c>
      <c r="O402" t="s">
        <v>1651</v>
      </c>
      <c r="P402">
        <v>24441506</v>
      </c>
      <c r="Q402" t="s">
        <v>555</v>
      </c>
      <c r="R402" t="s">
        <v>3773</v>
      </c>
      <c r="S402" s="338">
        <v>24441506</v>
      </c>
      <c r="T402" t="s">
        <v>1967</v>
      </c>
      <c r="U402">
        <v>24948687</v>
      </c>
    </row>
    <row r="403" spans="1:21">
      <c r="A403" t="s">
        <v>3774</v>
      </c>
      <c r="B403" t="s">
        <v>3775</v>
      </c>
      <c r="C403" t="s">
        <v>3776</v>
      </c>
      <c r="D403" t="s">
        <v>893</v>
      </c>
      <c r="E403" t="s">
        <v>562</v>
      </c>
      <c r="F403" t="s">
        <v>522</v>
      </c>
      <c r="G403" t="s">
        <v>1364</v>
      </c>
      <c r="H403" t="s">
        <v>540</v>
      </c>
      <c r="I403">
        <v>11202</v>
      </c>
      <c r="J403" t="s">
        <v>79</v>
      </c>
      <c r="K403" t="s">
        <v>525</v>
      </c>
      <c r="L403" t="s">
        <v>1881</v>
      </c>
      <c r="M403" t="s">
        <v>3777</v>
      </c>
      <c r="N403" t="s">
        <v>2394</v>
      </c>
      <c r="O403" t="s">
        <v>1651</v>
      </c>
      <c r="P403">
        <v>24102494</v>
      </c>
      <c r="Q403">
        <v>24102494</v>
      </c>
      <c r="R403" t="s">
        <v>3778</v>
      </c>
      <c r="S403" s="338">
        <v>24102494</v>
      </c>
      <c r="T403" t="s">
        <v>3730</v>
      </c>
      <c r="U403">
        <v>24107397</v>
      </c>
    </row>
    <row r="404" spans="1:21">
      <c r="A404" t="s">
        <v>3779</v>
      </c>
      <c r="B404" t="s">
        <v>3780</v>
      </c>
      <c r="C404" t="s">
        <v>3781</v>
      </c>
      <c r="D404" t="s">
        <v>697</v>
      </c>
      <c r="E404" t="s">
        <v>541</v>
      </c>
      <c r="F404" t="s">
        <v>696</v>
      </c>
      <c r="G404" t="s">
        <v>541</v>
      </c>
      <c r="H404" t="s">
        <v>540</v>
      </c>
      <c r="I404">
        <v>30102</v>
      </c>
      <c r="J404" t="s">
        <v>242</v>
      </c>
      <c r="K404" t="s">
        <v>697</v>
      </c>
      <c r="L404" t="s">
        <v>697</v>
      </c>
      <c r="M404" t="s">
        <v>1104</v>
      </c>
      <c r="N404" t="s">
        <v>1104</v>
      </c>
      <c r="O404" t="s">
        <v>1651</v>
      </c>
      <c r="P404">
        <v>21011380</v>
      </c>
      <c r="Q404">
        <v>25515058</v>
      </c>
      <c r="R404" t="s">
        <v>3782</v>
      </c>
      <c r="S404" s="338">
        <v>21011380</v>
      </c>
      <c r="T404" t="s">
        <v>1062</v>
      </c>
      <c r="U404">
        <v>25520752</v>
      </c>
    </row>
    <row r="405" spans="1:21">
      <c r="A405" t="s">
        <v>3783</v>
      </c>
      <c r="B405" t="s">
        <v>3784</v>
      </c>
      <c r="C405" t="s">
        <v>3785</v>
      </c>
      <c r="D405" t="s">
        <v>791</v>
      </c>
      <c r="E405" t="s">
        <v>562</v>
      </c>
      <c r="F405" t="s">
        <v>790</v>
      </c>
      <c r="G405" t="s">
        <v>541</v>
      </c>
      <c r="H405" t="s">
        <v>541</v>
      </c>
      <c r="I405">
        <v>60101</v>
      </c>
      <c r="J405" t="s">
        <v>403</v>
      </c>
      <c r="K405" t="s">
        <v>791</v>
      </c>
      <c r="L405" t="s">
        <v>791</v>
      </c>
      <c r="M405" t="s">
        <v>791</v>
      </c>
      <c r="N405" t="s">
        <v>3786</v>
      </c>
      <c r="O405" t="s">
        <v>1157</v>
      </c>
      <c r="P405">
        <v>40400403</v>
      </c>
      <c r="Q405">
        <v>40400403</v>
      </c>
      <c r="R405" t="s">
        <v>3787</v>
      </c>
      <c r="S405" s="338">
        <v>84220603</v>
      </c>
      <c r="T405" t="s">
        <v>825</v>
      </c>
      <c r="U405">
        <v>26611133</v>
      </c>
    </row>
    <row r="406" spans="1:21">
      <c r="A406" t="s">
        <v>3788</v>
      </c>
      <c r="B406" t="s">
        <v>3789</v>
      </c>
      <c r="C406" t="s">
        <v>3790</v>
      </c>
      <c r="D406" t="s">
        <v>789</v>
      </c>
      <c r="E406" t="s">
        <v>541</v>
      </c>
      <c r="F406" t="s">
        <v>790</v>
      </c>
      <c r="G406" t="s">
        <v>524</v>
      </c>
      <c r="H406" t="s">
        <v>541</v>
      </c>
      <c r="I406">
        <v>60301</v>
      </c>
      <c r="J406" t="s">
        <v>424</v>
      </c>
      <c r="K406" t="s">
        <v>791</v>
      </c>
      <c r="L406" t="s">
        <v>792</v>
      </c>
      <c r="M406" t="s">
        <v>792</v>
      </c>
      <c r="N406" t="s">
        <v>3791</v>
      </c>
      <c r="O406" t="s">
        <v>1651</v>
      </c>
      <c r="P406">
        <v>27302360</v>
      </c>
      <c r="Q406">
        <v>27300571</v>
      </c>
      <c r="R406" t="s">
        <v>3792</v>
      </c>
      <c r="S406" s="338">
        <v>27300571</v>
      </c>
      <c r="T406" t="s">
        <v>796</v>
      </c>
      <c r="U406">
        <v>27300722</v>
      </c>
    </row>
    <row r="407" spans="1:21">
      <c r="A407" t="s">
        <v>3793</v>
      </c>
      <c r="B407" t="s">
        <v>3794</v>
      </c>
      <c r="C407" t="s">
        <v>3795</v>
      </c>
      <c r="D407" t="s">
        <v>1235</v>
      </c>
      <c r="E407" t="s">
        <v>562</v>
      </c>
      <c r="F407" t="s">
        <v>790</v>
      </c>
      <c r="G407" t="s">
        <v>573</v>
      </c>
      <c r="H407" t="s">
        <v>541</v>
      </c>
      <c r="I407">
        <v>60801</v>
      </c>
      <c r="J407" t="s">
        <v>448</v>
      </c>
      <c r="K407" t="s">
        <v>791</v>
      </c>
      <c r="L407" t="s">
        <v>1464</v>
      </c>
      <c r="M407" t="s">
        <v>1465</v>
      </c>
      <c r="N407" t="s">
        <v>1465</v>
      </c>
      <c r="O407" t="s">
        <v>1651</v>
      </c>
      <c r="P407">
        <v>27734715</v>
      </c>
      <c r="Q407">
        <v>27734715</v>
      </c>
      <c r="R407" t="s">
        <v>3796</v>
      </c>
      <c r="S407" s="338">
        <v>88766948</v>
      </c>
      <c r="T407" t="s">
        <v>1468</v>
      </c>
      <c r="U407">
        <v>27733387</v>
      </c>
    </row>
    <row r="408" spans="1:21">
      <c r="A408" t="s">
        <v>3797</v>
      </c>
      <c r="B408" t="s">
        <v>3798</v>
      </c>
      <c r="C408" t="s">
        <v>3799</v>
      </c>
      <c r="D408" t="s">
        <v>2660</v>
      </c>
      <c r="E408" t="s">
        <v>524</v>
      </c>
      <c r="F408" t="s">
        <v>644</v>
      </c>
      <c r="G408" t="s">
        <v>1243</v>
      </c>
      <c r="H408" t="s">
        <v>524</v>
      </c>
      <c r="I408">
        <v>21303</v>
      </c>
      <c r="J408" t="s">
        <v>224</v>
      </c>
      <c r="K408" t="s">
        <v>643</v>
      </c>
      <c r="L408" t="s">
        <v>2661</v>
      </c>
      <c r="M408" t="s">
        <v>2688</v>
      </c>
      <c r="N408" t="s">
        <v>3800</v>
      </c>
      <c r="O408" t="s">
        <v>1651</v>
      </c>
      <c r="P408">
        <v>44050940</v>
      </c>
      <c r="Q408" t="s">
        <v>555</v>
      </c>
      <c r="R408" t="s">
        <v>3801</v>
      </c>
      <c r="S408" s="338">
        <v>62970610</v>
      </c>
      <c r="T408" t="s">
        <v>3802</v>
      </c>
      <c r="U408">
        <v>83237385</v>
      </c>
    </row>
    <row r="409" spans="1:21">
      <c r="A409" t="s">
        <v>3803</v>
      </c>
      <c r="B409" t="s">
        <v>3804</v>
      </c>
      <c r="C409" t="s">
        <v>3805</v>
      </c>
      <c r="D409" t="s">
        <v>1067</v>
      </c>
      <c r="E409" t="s">
        <v>521</v>
      </c>
      <c r="F409" t="s">
        <v>696</v>
      </c>
      <c r="G409" t="s">
        <v>562</v>
      </c>
      <c r="H409" t="s">
        <v>521</v>
      </c>
      <c r="I409">
        <v>30504</v>
      </c>
      <c r="J409" t="s">
        <v>273</v>
      </c>
      <c r="K409" t="s">
        <v>697</v>
      </c>
      <c r="L409" t="s">
        <v>1067</v>
      </c>
      <c r="M409" t="s">
        <v>860</v>
      </c>
      <c r="N409" t="s">
        <v>3806</v>
      </c>
      <c r="O409" t="s">
        <v>1651</v>
      </c>
      <c r="P409">
        <v>22005199</v>
      </c>
      <c r="Q409" t="s">
        <v>555</v>
      </c>
      <c r="R409" t="s">
        <v>3807</v>
      </c>
      <c r="S409" s="338">
        <v>88774159</v>
      </c>
      <c r="T409" t="s">
        <v>3808</v>
      </c>
      <c r="U409">
        <v>25567876</v>
      </c>
    </row>
    <row r="410" spans="1:21">
      <c r="A410" t="s">
        <v>3809</v>
      </c>
      <c r="B410" t="s">
        <v>3810</v>
      </c>
      <c r="C410" t="s">
        <v>3811</v>
      </c>
      <c r="D410" t="s">
        <v>697</v>
      </c>
      <c r="E410" t="s">
        <v>874</v>
      </c>
      <c r="F410" t="s">
        <v>696</v>
      </c>
      <c r="G410" t="s">
        <v>541</v>
      </c>
      <c r="H410" t="s">
        <v>874</v>
      </c>
      <c r="I410">
        <v>30107</v>
      </c>
      <c r="J410" t="s">
        <v>247</v>
      </c>
      <c r="K410" t="s">
        <v>697</v>
      </c>
      <c r="L410" t="s">
        <v>697</v>
      </c>
      <c r="M410" t="s">
        <v>2223</v>
      </c>
      <c r="N410" t="s">
        <v>3812</v>
      </c>
      <c r="O410" t="s">
        <v>1651</v>
      </c>
      <c r="P410">
        <v>25482532</v>
      </c>
      <c r="Q410">
        <v>25482532</v>
      </c>
      <c r="R410" t="s">
        <v>3813</v>
      </c>
      <c r="S410" s="338">
        <v>25482532</v>
      </c>
      <c r="T410" t="s">
        <v>2219</v>
      </c>
      <c r="U410">
        <v>25519478</v>
      </c>
    </row>
    <row r="411" spans="1:21">
      <c r="A411" t="s">
        <v>3814</v>
      </c>
      <c r="B411" t="s">
        <v>3815</v>
      </c>
      <c r="C411" t="s">
        <v>3816</v>
      </c>
      <c r="D411" t="s">
        <v>791</v>
      </c>
      <c r="E411" t="s">
        <v>768</v>
      </c>
      <c r="F411" t="s">
        <v>790</v>
      </c>
      <c r="G411" t="s">
        <v>541</v>
      </c>
      <c r="H411" t="s">
        <v>874</v>
      </c>
      <c r="I411">
        <v>60107</v>
      </c>
      <c r="J411" t="s">
        <v>409</v>
      </c>
      <c r="K411" t="s">
        <v>791</v>
      </c>
      <c r="L411" t="s">
        <v>791</v>
      </c>
      <c r="M411" t="s">
        <v>3817</v>
      </c>
      <c r="N411" t="s">
        <v>3817</v>
      </c>
      <c r="O411" t="s">
        <v>1651</v>
      </c>
      <c r="P411">
        <v>26471033</v>
      </c>
      <c r="Q411" t="s">
        <v>555</v>
      </c>
      <c r="R411" t="s">
        <v>3818</v>
      </c>
      <c r="S411" s="338">
        <v>84103128</v>
      </c>
      <c r="T411" t="s">
        <v>1367</v>
      </c>
      <c r="U411">
        <v>26455244</v>
      </c>
    </row>
    <row r="412" spans="1:21">
      <c r="A412" t="s">
        <v>3819</v>
      </c>
      <c r="B412" t="s">
        <v>3820</v>
      </c>
      <c r="C412" t="s">
        <v>3821</v>
      </c>
      <c r="D412" t="s">
        <v>2660</v>
      </c>
      <c r="E412" t="s">
        <v>768</v>
      </c>
      <c r="F412" t="s">
        <v>644</v>
      </c>
      <c r="G412" t="s">
        <v>716</v>
      </c>
      <c r="H412" t="s">
        <v>521</v>
      </c>
      <c r="I412">
        <v>21504</v>
      </c>
      <c r="J412" t="s">
        <v>237</v>
      </c>
      <c r="K412" t="s">
        <v>643</v>
      </c>
      <c r="L412" t="s">
        <v>2675</v>
      </c>
      <c r="M412" t="s">
        <v>2676</v>
      </c>
      <c r="N412" t="s">
        <v>3822</v>
      </c>
      <c r="O412" t="s">
        <v>1651</v>
      </c>
      <c r="P412">
        <v>24610908</v>
      </c>
      <c r="Q412" t="s">
        <v>555</v>
      </c>
      <c r="R412" t="s">
        <v>3823</v>
      </c>
      <c r="S412" s="338">
        <v>89373749</v>
      </c>
      <c r="T412" t="s">
        <v>2678</v>
      </c>
      <c r="U412">
        <v>24021628</v>
      </c>
    </row>
    <row r="413" spans="1:21">
      <c r="A413" t="s">
        <v>3824</v>
      </c>
      <c r="B413" t="s">
        <v>3825</v>
      </c>
      <c r="C413" t="s">
        <v>3826</v>
      </c>
      <c r="D413" t="s">
        <v>1155</v>
      </c>
      <c r="E413" t="s">
        <v>573</v>
      </c>
      <c r="F413" t="s">
        <v>812</v>
      </c>
      <c r="G413" t="s">
        <v>523</v>
      </c>
      <c r="H413" t="s">
        <v>768</v>
      </c>
      <c r="I413">
        <v>50906</v>
      </c>
      <c r="J413" t="s">
        <v>393</v>
      </c>
      <c r="K413" t="s">
        <v>813</v>
      </c>
      <c r="L413" t="s">
        <v>2429</v>
      </c>
      <c r="M413" t="s">
        <v>2430</v>
      </c>
      <c r="N413" t="s">
        <v>3827</v>
      </c>
      <c r="O413" t="s">
        <v>1651</v>
      </c>
      <c r="P413">
        <v>22006143</v>
      </c>
      <c r="Q413">
        <v>26558002</v>
      </c>
      <c r="R413" t="s">
        <v>3828</v>
      </c>
      <c r="S413" s="338">
        <v>83277013</v>
      </c>
      <c r="T413" t="s">
        <v>2432</v>
      </c>
      <c r="U413">
        <v>83588453</v>
      </c>
    </row>
    <row r="414" spans="1:21">
      <c r="A414" t="s">
        <v>3829</v>
      </c>
      <c r="B414" t="s">
        <v>3830</v>
      </c>
      <c r="C414" t="s">
        <v>3831</v>
      </c>
      <c r="D414" t="s">
        <v>811</v>
      </c>
      <c r="E414" t="s">
        <v>521</v>
      </c>
      <c r="F414" t="s">
        <v>812</v>
      </c>
      <c r="G414" t="s">
        <v>541</v>
      </c>
      <c r="H414" t="s">
        <v>541</v>
      </c>
      <c r="I414">
        <v>50101</v>
      </c>
      <c r="J414" t="s">
        <v>342</v>
      </c>
      <c r="K414" t="s">
        <v>813</v>
      </c>
      <c r="L414" t="s">
        <v>811</v>
      </c>
      <c r="M414" t="s">
        <v>811</v>
      </c>
      <c r="N414" t="s">
        <v>2704</v>
      </c>
      <c r="O414" t="s">
        <v>1651</v>
      </c>
      <c r="P414">
        <v>47007264</v>
      </c>
      <c r="Q414">
        <v>86496195</v>
      </c>
      <c r="R414" t="s">
        <v>3832</v>
      </c>
      <c r="S414" s="338">
        <v>86496195</v>
      </c>
      <c r="T414" t="s">
        <v>2390</v>
      </c>
      <c r="U414">
        <v>25591100</v>
      </c>
    </row>
    <row r="415" spans="1:21">
      <c r="A415" t="s">
        <v>3833</v>
      </c>
      <c r="B415" t="s">
        <v>3834</v>
      </c>
      <c r="C415" t="s">
        <v>3835</v>
      </c>
      <c r="D415" t="s">
        <v>2601</v>
      </c>
      <c r="E415" t="s">
        <v>524</v>
      </c>
      <c r="F415" t="s">
        <v>867</v>
      </c>
      <c r="G415" t="s">
        <v>521</v>
      </c>
      <c r="H415" t="s">
        <v>521</v>
      </c>
      <c r="I415">
        <v>70404</v>
      </c>
      <c r="J415" t="s">
        <v>485</v>
      </c>
      <c r="K415" t="s">
        <v>866</v>
      </c>
      <c r="L415" t="s">
        <v>1227</v>
      </c>
      <c r="M415" t="s">
        <v>2602</v>
      </c>
      <c r="N415" t="s">
        <v>3836</v>
      </c>
      <c r="O415" t="s">
        <v>1651</v>
      </c>
      <c r="P415">
        <v>84904590</v>
      </c>
      <c r="Q415">
        <v>27511175</v>
      </c>
      <c r="R415" t="s">
        <v>3837</v>
      </c>
      <c r="S415" s="338">
        <v>84904590</v>
      </c>
      <c r="T415" t="s">
        <v>3125</v>
      </c>
      <c r="U415">
        <v>88320938</v>
      </c>
    </row>
    <row r="416" spans="1:21">
      <c r="A416" t="s">
        <v>3838</v>
      </c>
      <c r="B416" t="s">
        <v>3839</v>
      </c>
      <c r="C416" t="s">
        <v>3840</v>
      </c>
      <c r="D416" t="s">
        <v>2601</v>
      </c>
      <c r="E416" t="s">
        <v>768</v>
      </c>
      <c r="F416" t="s">
        <v>867</v>
      </c>
      <c r="G416" t="s">
        <v>562</v>
      </c>
      <c r="H416" t="s">
        <v>541</v>
      </c>
      <c r="I416">
        <v>70501</v>
      </c>
      <c r="J416" t="s">
        <v>486</v>
      </c>
      <c r="K416" t="s">
        <v>866</v>
      </c>
      <c r="L416" t="s">
        <v>2579</v>
      </c>
      <c r="M416" t="s">
        <v>2579</v>
      </c>
      <c r="N416" t="s">
        <v>3841</v>
      </c>
      <c r="O416" t="s">
        <v>1651</v>
      </c>
      <c r="P416">
        <v>22005315</v>
      </c>
      <c r="Q416" t="s">
        <v>555</v>
      </c>
      <c r="R416" t="s">
        <v>3842</v>
      </c>
      <c r="S416" s="338">
        <v>88838433</v>
      </c>
      <c r="T416" t="s">
        <v>3843</v>
      </c>
      <c r="U416">
        <v>83602028</v>
      </c>
    </row>
    <row r="417" spans="1:21">
      <c r="A417" t="s">
        <v>3844</v>
      </c>
      <c r="B417" t="s">
        <v>3845</v>
      </c>
      <c r="C417" t="s">
        <v>3846</v>
      </c>
      <c r="D417" t="s">
        <v>2601</v>
      </c>
      <c r="E417" t="s">
        <v>768</v>
      </c>
      <c r="F417" t="s">
        <v>867</v>
      </c>
      <c r="G417" t="s">
        <v>562</v>
      </c>
      <c r="H417" t="s">
        <v>524</v>
      </c>
      <c r="I417">
        <v>70503</v>
      </c>
      <c r="J417" t="s">
        <v>488</v>
      </c>
      <c r="K417" t="s">
        <v>866</v>
      </c>
      <c r="L417" t="s">
        <v>2579</v>
      </c>
      <c r="M417" t="s">
        <v>3117</v>
      </c>
      <c r="N417" t="s">
        <v>3847</v>
      </c>
      <c r="O417" t="s">
        <v>1651</v>
      </c>
      <c r="P417">
        <v>86549425</v>
      </c>
      <c r="Q417" t="s">
        <v>555</v>
      </c>
      <c r="R417" t="s">
        <v>3848</v>
      </c>
      <c r="S417" s="338">
        <v>86549425</v>
      </c>
      <c r="T417" t="s">
        <v>3843</v>
      </c>
      <c r="U417">
        <v>83602028</v>
      </c>
    </row>
    <row r="418" spans="1:21">
      <c r="A418" t="s">
        <v>3849</v>
      </c>
      <c r="B418" t="s">
        <v>3850</v>
      </c>
      <c r="C418" t="s">
        <v>3851</v>
      </c>
      <c r="D418" t="s">
        <v>1186</v>
      </c>
      <c r="E418" t="s">
        <v>768</v>
      </c>
      <c r="F418" t="s">
        <v>644</v>
      </c>
      <c r="G418" t="s">
        <v>632</v>
      </c>
      <c r="H418" t="s">
        <v>874</v>
      </c>
      <c r="I418">
        <v>21007</v>
      </c>
      <c r="J418" t="s">
        <v>203</v>
      </c>
      <c r="K418" t="s">
        <v>643</v>
      </c>
      <c r="L418" t="s">
        <v>1186</v>
      </c>
      <c r="M418" t="s">
        <v>3100</v>
      </c>
      <c r="N418" t="s">
        <v>3852</v>
      </c>
      <c r="O418" t="s">
        <v>1651</v>
      </c>
      <c r="P418">
        <v>24692660</v>
      </c>
      <c r="Q418">
        <v>24692660</v>
      </c>
      <c r="R418" t="s">
        <v>3853</v>
      </c>
      <c r="S418" s="338">
        <v>24692660</v>
      </c>
      <c r="T418" t="s">
        <v>3102</v>
      </c>
      <c r="U418">
        <v>24799162</v>
      </c>
    </row>
    <row r="419" spans="1:21">
      <c r="A419" t="s">
        <v>3854</v>
      </c>
      <c r="B419" t="s">
        <v>3855</v>
      </c>
      <c r="C419" t="s">
        <v>3856</v>
      </c>
      <c r="D419" t="s">
        <v>1186</v>
      </c>
      <c r="E419" t="s">
        <v>874</v>
      </c>
      <c r="F419" t="s">
        <v>644</v>
      </c>
      <c r="G419" t="s">
        <v>632</v>
      </c>
      <c r="H419" t="s">
        <v>973</v>
      </c>
      <c r="I419">
        <v>21011</v>
      </c>
      <c r="J419" t="s">
        <v>207</v>
      </c>
      <c r="K419" t="s">
        <v>643</v>
      </c>
      <c r="L419" t="s">
        <v>1186</v>
      </c>
      <c r="M419" t="s">
        <v>2817</v>
      </c>
      <c r="N419" t="s">
        <v>3857</v>
      </c>
      <c r="O419" t="s">
        <v>1651</v>
      </c>
      <c r="P419">
        <v>73007613</v>
      </c>
      <c r="Q419" t="s">
        <v>555</v>
      </c>
      <c r="R419" t="s">
        <v>3858</v>
      </c>
      <c r="S419" s="338">
        <v>73007613</v>
      </c>
      <c r="T419" t="s">
        <v>2841</v>
      </c>
      <c r="U419">
        <v>24699197</v>
      </c>
    </row>
    <row r="420" spans="1:21">
      <c r="A420" t="s">
        <v>3859</v>
      </c>
      <c r="B420" t="s">
        <v>3860</v>
      </c>
      <c r="C420" t="s">
        <v>3861</v>
      </c>
      <c r="D420" t="s">
        <v>671</v>
      </c>
      <c r="E420" t="s">
        <v>540</v>
      </c>
      <c r="F420" t="s">
        <v>522</v>
      </c>
      <c r="G420" t="s">
        <v>573</v>
      </c>
      <c r="H420" t="s">
        <v>521</v>
      </c>
      <c r="I420">
        <v>10804</v>
      </c>
      <c r="J420" t="s">
        <v>58</v>
      </c>
      <c r="K420" t="s">
        <v>525</v>
      </c>
      <c r="L420" t="s">
        <v>1095</v>
      </c>
      <c r="M420" t="s">
        <v>1276</v>
      </c>
      <c r="N420" t="s">
        <v>1161</v>
      </c>
      <c r="O420" t="s">
        <v>1651</v>
      </c>
      <c r="P420">
        <v>22455581</v>
      </c>
      <c r="Q420">
        <v>40306210</v>
      </c>
      <c r="R420" t="s">
        <v>3862</v>
      </c>
      <c r="S420" s="338">
        <v>22453134</v>
      </c>
      <c r="T420" t="s">
        <v>1279</v>
      </c>
      <c r="U420">
        <v>22450450</v>
      </c>
    </row>
    <row r="421" spans="1:21">
      <c r="A421" t="s">
        <v>3863</v>
      </c>
      <c r="B421" t="s">
        <v>3864</v>
      </c>
      <c r="C421" t="s">
        <v>3865</v>
      </c>
      <c r="D421" t="s">
        <v>1180</v>
      </c>
      <c r="E421" t="s">
        <v>768</v>
      </c>
      <c r="F421" t="s">
        <v>790</v>
      </c>
      <c r="G421" t="s">
        <v>768</v>
      </c>
      <c r="H421" t="s">
        <v>541</v>
      </c>
      <c r="I421">
        <v>60601</v>
      </c>
      <c r="J421" t="s">
        <v>1306</v>
      </c>
      <c r="K421" t="s">
        <v>791</v>
      </c>
      <c r="L421" t="s">
        <v>1307</v>
      </c>
      <c r="M421" t="s">
        <v>1307</v>
      </c>
      <c r="N421" t="s">
        <v>3866</v>
      </c>
      <c r="O421" t="s">
        <v>1651</v>
      </c>
      <c r="P421">
        <v>27773384</v>
      </c>
      <c r="Q421" t="s">
        <v>555</v>
      </c>
      <c r="R421" t="s">
        <v>3867</v>
      </c>
      <c r="S421" s="338">
        <v>83374754</v>
      </c>
      <c r="T421" t="s">
        <v>1439</v>
      </c>
      <c r="U421">
        <v>27770062</v>
      </c>
    </row>
    <row r="422" spans="1:21">
      <c r="A422" t="s">
        <v>3868</v>
      </c>
      <c r="B422" t="s">
        <v>3869</v>
      </c>
      <c r="C422" t="s">
        <v>3870</v>
      </c>
      <c r="D422" t="s">
        <v>866</v>
      </c>
      <c r="E422" t="s">
        <v>874</v>
      </c>
      <c r="F422" t="s">
        <v>867</v>
      </c>
      <c r="G422" t="s">
        <v>541</v>
      </c>
      <c r="H422" t="s">
        <v>524</v>
      </c>
      <c r="I422">
        <v>70103</v>
      </c>
      <c r="J422" t="s">
        <v>466</v>
      </c>
      <c r="K422" t="s">
        <v>866</v>
      </c>
      <c r="L422" t="s">
        <v>866</v>
      </c>
      <c r="M422" t="s">
        <v>3871</v>
      </c>
      <c r="N422" t="s">
        <v>3871</v>
      </c>
      <c r="O422" t="s">
        <v>1651</v>
      </c>
      <c r="P422">
        <v>84366343</v>
      </c>
      <c r="Q422" t="s">
        <v>555</v>
      </c>
      <c r="R422" t="s">
        <v>3872</v>
      </c>
      <c r="S422" s="338" t="s">
        <v>555</v>
      </c>
      <c r="T422" t="s">
        <v>3329</v>
      </c>
      <c r="U422">
        <v>27972815</v>
      </c>
    </row>
    <row r="423" spans="1:21">
      <c r="A423" t="s">
        <v>3873</v>
      </c>
      <c r="B423" t="s">
        <v>3874</v>
      </c>
      <c r="C423" t="s">
        <v>3875</v>
      </c>
      <c r="D423" t="s">
        <v>673</v>
      </c>
      <c r="E423" t="s">
        <v>541</v>
      </c>
      <c r="F423" t="s">
        <v>672</v>
      </c>
      <c r="G423" t="s">
        <v>523</v>
      </c>
      <c r="H423" t="s">
        <v>541</v>
      </c>
      <c r="I423">
        <v>40901</v>
      </c>
      <c r="J423" t="s">
        <v>335</v>
      </c>
      <c r="K423" t="s">
        <v>673</v>
      </c>
      <c r="L423" t="s">
        <v>1041</v>
      </c>
      <c r="M423" t="s">
        <v>1041</v>
      </c>
      <c r="N423" t="s">
        <v>802</v>
      </c>
      <c r="O423" t="s">
        <v>1157</v>
      </c>
      <c r="P423">
        <v>22633660</v>
      </c>
      <c r="Q423">
        <v>22633661</v>
      </c>
      <c r="R423" t="s">
        <v>3876</v>
      </c>
      <c r="S423" s="338">
        <v>71891513</v>
      </c>
      <c r="T423" t="s">
        <v>806</v>
      </c>
      <c r="U423">
        <v>22604275</v>
      </c>
    </row>
    <row r="424" spans="1:21">
      <c r="A424" t="s">
        <v>3877</v>
      </c>
      <c r="B424" t="s">
        <v>3878</v>
      </c>
      <c r="C424" t="s">
        <v>3879</v>
      </c>
      <c r="D424" t="s">
        <v>697</v>
      </c>
      <c r="E424" t="s">
        <v>521</v>
      </c>
      <c r="F424" t="s">
        <v>696</v>
      </c>
      <c r="G424" t="s">
        <v>541</v>
      </c>
      <c r="H424" t="s">
        <v>573</v>
      </c>
      <c r="I424">
        <v>30108</v>
      </c>
      <c r="J424" t="s">
        <v>248</v>
      </c>
      <c r="K424" t="s">
        <v>697</v>
      </c>
      <c r="L424" t="s">
        <v>697</v>
      </c>
      <c r="M424" t="s">
        <v>3880</v>
      </c>
      <c r="N424" t="s">
        <v>3880</v>
      </c>
      <c r="O424" t="s">
        <v>1651</v>
      </c>
      <c r="P424">
        <v>25302424</v>
      </c>
      <c r="Q424">
        <v>25379462</v>
      </c>
      <c r="R424" t="s">
        <v>3881</v>
      </c>
      <c r="S424" s="338">
        <v>25302024</v>
      </c>
      <c r="T424" t="s">
        <v>2207</v>
      </c>
      <c r="U424">
        <v>25512483</v>
      </c>
    </row>
    <row r="425" spans="1:21">
      <c r="A425" t="s">
        <v>3882</v>
      </c>
      <c r="B425" t="s">
        <v>3883</v>
      </c>
      <c r="C425" t="s">
        <v>3035</v>
      </c>
      <c r="D425" t="s">
        <v>1155</v>
      </c>
      <c r="E425" t="s">
        <v>573</v>
      </c>
      <c r="F425" t="s">
        <v>812</v>
      </c>
      <c r="G425" t="s">
        <v>523</v>
      </c>
      <c r="H425" t="s">
        <v>562</v>
      </c>
      <c r="I425">
        <v>50905</v>
      </c>
      <c r="J425" t="s">
        <v>392</v>
      </c>
      <c r="K425" t="s">
        <v>813</v>
      </c>
      <c r="L425" t="s">
        <v>2429</v>
      </c>
      <c r="M425" t="s">
        <v>3884</v>
      </c>
      <c r="N425" t="s">
        <v>592</v>
      </c>
      <c r="O425" t="s">
        <v>1651</v>
      </c>
      <c r="P425">
        <v>88974534</v>
      </c>
      <c r="Q425">
        <v>22007623</v>
      </c>
      <c r="R425" t="s">
        <v>3885</v>
      </c>
      <c r="S425" s="338">
        <v>85205672</v>
      </c>
      <c r="T425" t="s">
        <v>2432</v>
      </c>
      <c r="U425">
        <v>26577302</v>
      </c>
    </row>
    <row r="426" spans="1:21">
      <c r="A426" t="s">
        <v>3886</v>
      </c>
      <c r="B426" t="s">
        <v>3887</v>
      </c>
      <c r="C426" t="s">
        <v>3888</v>
      </c>
      <c r="D426" t="s">
        <v>1566</v>
      </c>
      <c r="E426" t="s">
        <v>562</v>
      </c>
      <c r="F426" t="s">
        <v>672</v>
      </c>
      <c r="G426" t="s">
        <v>632</v>
      </c>
      <c r="H426" t="s">
        <v>541</v>
      </c>
      <c r="I426">
        <v>41001</v>
      </c>
      <c r="J426" t="s">
        <v>337</v>
      </c>
      <c r="K426" t="s">
        <v>673</v>
      </c>
      <c r="L426" t="s">
        <v>1566</v>
      </c>
      <c r="M426" t="s">
        <v>1567</v>
      </c>
      <c r="N426" t="s">
        <v>3889</v>
      </c>
      <c r="O426" t="s">
        <v>1651</v>
      </c>
      <c r="P426">
        <v>86732366</v>
      </c>
      <c r="Q426">
        <v>72968913</v>
      </c>
      <c r="R426" t="s">
        <v>3890</v>
      </c>
      <c r="S426" s="338">
        <v>88312117</v>
      </c>
      <c r="T426" t="s">
        <v>3006</v>
      </c>
      <c r="U426">
        <v>88766625</v>
      </c>
    </row>
    <row r="427" spans="1:21">
      <c r="A427" t="s">
        <v>3891</v>
      </c>
      <c r="B427" t="s">
        <v>3892</v>
      </c>
      <c r="C427" t="s">
        <v>3893</v>
      </c>
      <c r="D427" t="s">
        <v>697</v>
      </c>
      <c r="E427" t="s">
        <v>524</v>
      </c>
      <c r="F427" t="s">
        <v>696</v>
      </c>
      <c r="G427" t="s">
        <v>573</v>
      </c>
      <c r="H427" t="s">
        <v>524</v>
      </c>
      <c r="I427">
        <v>30803</v>
      </c>
      <c r="J427" t="s">
        <v>292</v>
      </c>
      <c r="K427" t="s">
        <v>697</v>
      </c>
      <c r="L427" t="s">
        <v>2173</v>
      </c>
      <c r="M427" t="s">
        <v>3894</v>
      </c>
      <c r="N427" t="s">
        <v>3894</v>
      </c>
      <c r="O427" t="s">
        <v>1651</v>
      </c>
      <c r="P427">
        <v>25720868</v>
      </c>
      <c r="Q427">
        <v>22155560</v>
      </c>
      <c r="R427" t="s">
        <v>3895</v>
      </c>
      <c r="S427" s="338">
        <v>25720868</v>
      </c>
      <c r="T427" t="s">
        <v>2177</v>
      </c>
      <c r="U427">
        <v>25521557</v>
      </c>
    </row>
    <row r="428" spans="1:21">
      <c r="A428" t="s">
        <v>3896</v>
      </c>
      <c r="B428" t="s">
        <v>3897</v>
      </c>
      <c r="C428" t="s">
        <v>1819</v>
      </c>
      <c r="D428" t="s">
        <v>939</v>
      </c>
      <c r="E428" t="s">
        <v>562</v>
      </c>
      <c r="F428" t="s">
        <v>867</v>
      </c>
      <c r="G428" t="s">
        <v>540</v>
      </c>
      <c r="H428" t="s">
        <v>521</v>
      </c>
      <c r="I428">
        <v>70204</v>
      </c>
      <c r="J428" t="s">
        <v>471</v>
      </c>
      <c r="K428" t="s">
        <v>866</v>
      </c>
      <c r="L428" t="s">
        <v>940</v>
      </c>
      <c r="M428" t="s">
        <v>2626</v>
      </c>
      <c r="N428" t="s">
        <v>990</v>
      </c>
      <c r="O428" t="s">
        <v>1651</v>
      </c>
      <c r="P428">
        <v>27632610</v>
      </c>
      <c r="Q428" t="s">
        <v>555</v>
      </c>
      <c r="R428" t="s">
        <v>3898</v>
      </c>
      <c r="S428" s="338">
        <v>84013452</v>
      </c>
      <c r="T428" t="s">
        <v>2628</v>
      </c>
      <c r="U428">
        <v>87276966</v>
      </c>
    </row>
    <row r="429" spans="1:21">
      <c r="A429" t="s">
        <v>3899</v>
      </c>
      <c r="B429" t="s">
        <v>3900</v>
      </c>
      <c r="C429" t="s">
        <v>3901</v>
      </c>
      <c r="D429" t="s">
        <v>1067</v>
      </c>
      <c r="E429" t="s">
        <v>874</v>
      </c>
      <c r="F429" t="s">
        <v>867</v>
      </c>
      <c r="G429" t="s">
        <v>541</v>
      </c>
      <c r="H429" t="s">
        <v>540</v>
      </c>
      <c r="I429">
        <v>70102</v>
      </c>
      <c r="J429" t="s">
        <v>465</v>
      </c>
      <c r="K429" t="s">
        <v>866</v>
      </c>
      <c r="L429" t="s">
        <v>866</v>
      </c>
      <c r="M429" t="s">
        <v>2930</v>
      </c>
      <c r="N429" t="s">
        <v>3902</v>
      </c>
      <c r="O429" t="s">
        <v>1651</v>
      </c>
      <c r="P429">
        <v>63086738</v>
      </c>
      <c r="Q429" t="s">
        <v>555</v>
      </c>
      <c r="R429" t="s">
        <v>3903</v>
      </c>
      <c r="S429" s="338">
        <v>63086738</v>
      </c>
      <c r="T429" t="s">
        <v>3628</v>
      </c>
      <c r="U429">
        <v>25570765</v>
      </c>
    </row>
    <row r="430" spans="1:21">
      <c r="A430" t="s">
        <v>3904</v>
      </c>
      <c r="B430" t="s">
        <v>3905</v>
      </c>
      <c r="C430" t="s">
        <v>3906</v>
      </c>
      <c r="D430" t="s">
        <v>1067</v>
      </c>
      <c r="E430" t="s">
        <v>523</v>
      </c>
      <c r="F430" t="s">
        <v>696</v>
      </c>
      <c r="G430" t="s">
        <v>562</v>
      </c>
      <c r="H430" t="s">
        <v>1364</v>
      </c>
      <c r="I430">
        <v>30512</v>
      </c>
      <c r="J430" t="s">
        <v>281</v>
      </c>
      <c r="K430" t="s">
        <v>697</v>
      </c>
      <c r="L430" t="s">
        <v>1067</v>
      </c>
      <c r="M430" t="s">
        <v>2870</v>
      </c>
      <c r="N430" t="s">
        <v>3907</v>
      </c>
      <c r="O430" t="s">
        <v>1651</v>
      </c>
      <c r="P430">
        <v>25140438</v>
      </c>
      <c r="Q430">
        <v>87765958</v>
      </c>
      <c r="R430" t="s">
        <v>3908</v>
      </c>
      <c r="S430" s="338">
        <v>87765958</v>
      </c>
      <c r="T430" t="s">
        <v>3909</v>
      </c>
      <c r="U430">
        <v>25567876</v>
      </c>
    </row>
    <row r="431" spans="1:21">
      <c r="A431" t="s">
        <v>3910</v>
      </c>
      <c r="B431" t="s">
        <v>3911</v>
      </c>
      <c r="C431" t="s">
        <v>3912</v>
      </c>
      <c r="D431" t="s">
        <v>2601</v>
      </c>
      <c r="E431" t="s">
        <v>541</v>
      </c>
      <c r="F431" t="s">
        <v>867</v>
      </c>
      <c r="G431" t="s">
        <v>521</v>
      </c>
      <c r="H431" t="s">
        <v>541</v>
      </c>
      <c r="I431">
        <v>70401</v>
      </c>
      <c r="J431" t="s">
        <v>482</v>
      </c>
      <c r="K431" t="s">
        <v>866</v>
      </c>
      <c r="L431" t="s">
        <v>1227</v>
      </c>
      <c r="M431" t="s">
        <v>2992</v>
      </c>
      <c r="N431" t="s">
        <v>3913</v>
      </c>
      <c r="O431" t="s">
        <v>1651</v>
      </c>
      <c r="P431">
        <v>27102843</v>
      </c>
      <c r="Q431">
        <v>27102843</v>
      </c>
      <c r="R431" t="s">
        <v>3914</v>
      </c>
      <c r="S431" s="338">
        <v>83870028</v>
      </c>
      <c r="T431" t="s">
        <v>3915</v>
      </c>
      <c r="U431">
        <v>87286188</v>
      </c>
    </row>
    <row r="432" spans="1:21">
      <c r="A432" t="s">
        <v>3916</v>
      </c>
      <c r="B432" t="s">
        <v>3917</v>
      </c>
      <c r="C432" t="s">
        <v>3918</v>
      </c>
      <c r="D432" t="s">
        <v>789</v>
      </c>
      <c r="E432" t="s">
        <v>1364</v>
      </c>
      <c r="F432" t="s">
        <v>790</v>
      </c>
      <c r="G432" t="s">
        <v>524</v>
      </c>
      <c r="H432" t="s">
        <v>541</v>
      </c>
      <c r="I432">
        <v>60301</v>
      </c>
      <c r="J432" t="s">
        <v>424</v>
      </c>
      <c r="K432" t="s">
        <v>791</v>
      </c>
      <c r="L432" t="s">
        <v>792</v>
      </c>
      <c r="M432" t="s">
        <v>792</v>
      </c>
      <c r="N432" t="s">
        <v>3919</v>
      </c>
      <c r="O432" t="s">
        <v>1651</v>
      </c>
      <c r="P432">
        <v>88675925</v>
      </c>
      <c r="Q432" t="s">
        <v>555</v>
      </c>
      <c r="R432" t="s">
        <v>3920</v>
      </c>
      <c r="S432" s="338">
        <v>22001224</v>
      </c>
      <c r="T432" t="s">
        <v>3243</v>
      </c>
      <c r="U432" t="s">
        <v>555</v>
      </c>
    </row>
    <row r="433" spans="1:21">
      <c r="A433" t="s">
        <v>3921</v>
      </c>
      <c r="B433" t="s">
        <v>3922</v>
      </c>
      <c r="C433" t="s">
        <v>3923</v>
      </c>
      <c r="D433" t="s">
        <v>1155</v>
      </c>
      <c r="E433" t="s">
        <v>541</v>
      </c>
      <c r="F433" t="s">
        <v>812</v>
      </c>
      <c r="G433" t="s">
        <v>540</v>
      </c>
      <c r="H433" t="s">
        <v>541</v>
      </c>
      <c r="I433">
        <v>50201</v>
      </c>
      <c r="J433" t="s">
        <v>347</v>
      </c>
      <c r="K433" t="s">
        <v>813</v>
      </c>
      <c r="L433" t="s">
        <v>1155</v>
      </c>
      <c r="M433" t="s">
        <v>1155</v>
      </c>
      <c r="N433" t="s">
        <v>3924</v>
      </c>
      <c r="O433" t="s">
        <v>1651</v>
      </c>
      <c r="P433">
        <v>22007817</v>
      </c>
      <c r="Q433">
        <v>22007817</v>
      </c>
      <c r="R433" t="s">
        <v>3925</v>
      </c>
      <c r="S433" s="338">
        <v>88368537</v>
      </c>
      <c r="T433" t="s">
        <v>1159</v>
      </c>
      <c r="U433">
        <v>26857009</v>
      </c>
    </row>
    <row r="434" spans="1:21">
      <c r="A434" t="s">
        <v>3926</v>
      </c>
      <c r="B434" t="s">
        <v>3927</v>
      </c>
      <c r="C434" t="s">
        <v>3928</v>
      </c>
      <c r="D434" t="s">
        <v>1067</v>
      </c>
      <c r="E434" t="s">
        <v>540</v>
      </c>
      <c r="F434" t="s">
        <v>696</v>
      </c>
      <c r="G434" t="s">
        <v>562</v>
      </c>
      <c r="H434" t="s">
        <v>541</v>
      </c>
      <c r="I434">
        <v>30501</v>
      </c>
      <c r="J434" t="s">
        <v>270</v>
      </c>
      <c r="K434" t="s">
        <v>697</v>
      </c>
      <c r="L434" t="s">
        <v>1067</v>
      </c>
      <c r="M434" t="s">
        <v>1067</v>
      </c>
      <c r="N434" t="s">
        <v>1067</v>
      </c>
      <c r="O434" t="s">
        <v>1651</v>
      </c>
      <c r="P434">
        <v>25570770</v>
      </c>
      <c r="Q434">
        <v>25560328</v>
      </c>
      <c r="R434" t="s">
        <v>3929</v>
      </c>
      <c r="S434" s="338">
        <v>25570771</v>
      </c>
      <c r="T434" t="s">
        <v>1070</v>
      </c>
      <c r="U434">
        <v>25563009</v>
      </c>
    </row>
    <row r="435" spans="1:21">
      <c r="A435" t="s">
        <v>3930</v>
      </c>
      <c r="B435" t="s">
        <v>3931</v>
      </c>
      <c r="C435" t="s">
        <v>3932</v>
      </c>
      <c r="D435" t="s">
        <v>789</v>
      </c>
      <c r="E435" t="s">
        <v>1364</v>
      </c>
      <c r="F435" t="s">
        <v>790</v>
      </c>
      <c r="G435" t="s">
        <v>524</v>
      </c>
      <c r="H435" t="s">
        <v>541</v>
      </c>
      <c r="I435">
        <v>60301</v>
      </c>
      <c r="J435" t="s">
        <v>424</v>
      </c>
      <c r="K435" t="s">
        <v>791</v>
      </c>
      <c r="L435" t="s">
        <v>792</v>
      </c>
      <c r="M435" t="s">
        <v>792</v>
      </c>
      <c r="N435" t="s">
        <v>3933</v>
      </c>
      <c r="O435" t="s">
        <v>1651</v>
      </c>
      <c r="P435">
        <v>22001224</v>
      </c>
      <c r="Q435">
        <v>27300578</v>
      </c>
      <c r="R435" t="s">
        <v>3934</v>
      </c>
      <c r="S435" s="338">
        <v>22001224</v>
      </c>
      <c r="T435" t="s">
        <v>3243</v>
      </c>
      <c r="U435" t="s">
        <v>555</v>
      </c>
    </row>
    <row r="436" spans="1:21">
      <c r="A436" t="s">
        <v>3935</v>
      </c>
      <c r="B436" t="s">
        <v>3936</v>
      </c>
      <c r="C436" t="s">
        <v>3937</v>
      </c>
      <c r="D436" t="s">
        <v>939</v>
      </c>
      <c r="E436" t="s">
        <v>521</v>
      </c>
      <c r="F436" t="s">
        <v>867</v>
      </c>
      <c r="G436" t="s">
        <v>768</v>
      </c>
      <c r="H436" t="s">
        <v>541</v>
      </c>
      <c r="I436">
        <v>70601</v>
      </c>
      <c r="J436" t="s">
        <v>489</v>
      </c>
      <c r="K436" t="s">
        <v>866</v>
      </c>
      <c r="L436" t="s">
        <v>1532</v>
      </c>
      <c r="M436" t="s">
        <v>1532</v>
      </c>
      <c r="N436" t="s">
        <v>689</v>
      </c>
      <c r="O436" t="s">
        <v>1651</v>
      </c>
      <c r="P436">
        <v>27165352</v>
      </c>
      <c r="Q436" t="s">
        <v>555</v>
      </c>
      <c r="R436" t="s">
        <v>3938</v>
      </c>
      <c r="S436" s="338">
        <v>88379282</v>
      </c>
      <c r="T436" t="s">
        <v>1535</v>
      </c>
      <c r="U436">
        <v>27165048</v>
      </c>
    </row>
    <row r="437" spans="1:21">
      <c r="A437" t="s">
        <v>3939</v>
      </c>
      <c r="B437" t="s">
        <v>3940</v>
      </c>
      <c r="C437" t="s">
        <v>3941</v>
      </c>
      <c r="D437" t="s">
        <v>2601</v>
      </c>
      <c r="E437" t="s">
        <v>562</v>
      </c>
      <c r="F437" t="s">
        <v>867</v>
      </c>
      <c r="G437" t="s">
        <v>541</v>
      </c>
      <c r="H437" t="s">
        <v>540</v>
      </c>
      <c r="I437">
        <v>70102</v>
      </c>
      <c r="J437" t="s">
        <v>465</v>
      </c>
      <c r="K437" t="s">
        <v>866</v>
      </c>
      <c r="L437" t="s">
        <v>866</v>
      </c>
      <c r="M437" t="s">
        <v>2930</v>
      </c>
      <c r="N437" t="s">
        <v>3942</v>
      </c>
      <c r="O437" t="s">
        <v>1651</v>
      </c>
      <c r="P437">
        <v>83684494</v>
      </c>
      <c r="Q437">
        <v>86962360</v>
      </c>
      <c r="R437" t="s">
        <v>3943</v>
      </c>
      <c r="S437" s="338">
        <v>86962360</v>
      </c>
      <c r="T437" t="s">
        <v>2933</v>
      </c>
      <c r="U437">
        <v>83478507</v>
      </c>
    </row>
    <row r="438" spans="1:21">
      <c r="A438" t="s">
        <v>3944</v>
      </c>
      <c r="B438" t="s">
        <v>3945</v>
      </c>
      <c r="C438" t="s">
        <v>3946</v>
      </c>
      <c r="D438" t="s">
        <v>789</v>
      </c>
      <c r="E438" t="s">
        <v>973</v>
      </c>
      <c r="F438" t="s">
        <v>790</v>
      </c>
      <c r="G438" t="s">
        <v>524</v>
      </c>
      <c r="H438" t="s">
        <v>521</v>
      </c>
      <c r="I438">
        <v>60304</v>
      </c>
      <c r="J438" t="s">
        <v>427</v>
      </c>
      <c r="K438" t="s">
        <v>791</v>
      </c>
      <c r="L438" t="s">
        <v>792</v>
      </c>
      <c r="M438" t="s">
        <v>1933</v>
      </c>
      <c r="N438" t="s">
        <v>3947</v>
      </c>
      <c r="O438" t="s">
        <v>1651</v>
      </c>
      <c r="P438">
        <v>22007971</v>
      </c>
      <c r="Q438" t="s">
        <v>555</v>
      </c>
      <c r="R438" t="s">
        <v>3948</v>
      </c>
      <c r="S438" s="338">
        <v>87741990</v>
      </c>
      <c r="T438" t="s">
        <v>1935</v>
      </c>
      <c r="U438">
        <v>22001511</v>
      </c>
    </row>
    <row r="439" spans="1:21">
      <c r="A439" t="s">
        <v>3949</v>
      </c>
      <c r="B439" t="s">
        <v>3950</v>
      </c>
      <c r="C439" t="s">
        <v>3951</v>
      </c>
      <c r="D439" t="s">
        <v>866</v>
      </c>
      <c r="E439" t="s">
        <v>541</v>
      </c>
      <c r="F439" t="s">
        <v>867</v>
      </c>
      <c r="G439" t="s">
        <v>541</v>
      </c>
      <c r="H439" t="s">
        <v>541</v>
      </c>
      <c r="I439">
        <v>70101</v>
      </c>
      <c r="J439" t="s">
        <v>464</v>
      </c>
      <c r="K439" t="s">
        <v>866</v>
      </c>
      <c r="L439" t="s">
        <v>866</v>
      </c>
      <c r="M439" t="s">
        <v>866</v>
      </c>
      <c r="N439" t="s">
        <v>2533</v>
      </c>
      <c r="O439" t="s">
        <v>1651</v>
      </c>
      <c r="P439">
        <v>27953483</v>
      </c>
      <c r="Q439">
        <v>27953483</v>
      </c>
      <c r="R439" t="s">
        <v>3952</v>
      </c>
      <c r="S439" s="338">
        <v>27953483</v>
      </c>
      <c r="T439" t="s">
        <v>871</v>
      </c>
      <c r="U439">
        <v>22017169</v>
      </c>
    </row>
    <row r="440" spans="1:21">
      <c r="A440" t="s">
        <v>3953</v>
      </c>
      <c r="B440" t="s">
        <v>3954</v>
      </c>
      <c r="C440" t="s">
        <v>3955</v>
      </c>
      <c r="D440" t="s">
        <v>866</v>
      </c>
      <c r="E440" t="s">
        <v>768</v>
      </c>
      <c r="F440" t="s">
        <v>867</v>
      </c>
      <c r="G440" t="s">
        <v>524</v>
      </c>
      <c r="H440" t="s">
        <v>524</v>
      </c>
      <c r="I440">
        <v>70303</v>
      </c>
      <c r="J440" t="s">
        <v>477</v>
      </c>
      <c r="K440" t="s">
        <v>866</v>
      </c>
      <c r="L440" t="s">
        <v>1136</v>
      </c>
      <c r="M440" t="s">
        <v>3956</v>
      </c>
      <c r="N440" t="s">
        <v>3956</v>
      </c>
      <c r="O440" t="s">
        <v>1651</v>
      </c>
      <c r="P440">
        <v>89484253</v>
      </c>
      <c r="Q440" t="s">
        <v>555</v>
      </c>
      <c r="R440" t="s">
        <v>3957</v>
      </c>
      <c r="S440" s="338">
        <v>89484253</v>
      </c>
      <c r="T440" t="s">
        <v>2575</v>
      </c>
      <c r="U440">
        <v>27654219</v>
      </c>
    </row>
    <row r="441" spans="1:21">
      <c r="A441" t="s">
        <v>3958</v>
      </c>
      <c r="B441" t="s">
        <v>3959</v>
      </c>
      <c r="C441" t="s">
        <v>3960</v>
      </c>
      <c r="D441" t="s">
        <v>939</v>
      </c>
      <c r="E441" t="s">
        <v>541</v>
      </c>
      <c r="F441" t="s">
        <v>867</v>
      </c>
      <c r="G441" t="s">
        <v>540</v>
      </c>
      <c r="H441" t="s">
        <v>874</v>
      </c>
      <c r="I441">
        <v>70207</v>
      </c>
      <c r="J441" t="s">
        <v>474</v>
      </c>
      <c r="K441" t="s">
        <v>866</v>
      </c>
      <c r="L441" t="s">
        <v>940</v>
      </c>
      <c r="M441" t="s">
        <v>3751</v>
      </c>
      <c r="N441" t="s">
        <v>3491</v>
      </c>
      <c r="O441" t="s">
        <v>1651</v>
      </c>
      <c r="P441">
        <v>27110581</v>
      </c>
      <c r="Q441" t="s">
        <v>555</v>
      </c>
      <c r="R441" t="s">
        <v>3961</v>
      </c>
      <c r="S441" s="338">
        <v>83730752</v>
      </c>
      <c r="T441" t="s">
        <v>943</v>
      </c>
      <c r="U441">
        <v>27111497</v>
      </c>
    </row>
    <row r="442" spans="1:21">
      <c r="A442" t="s">
        <v>3962</v>
      </c>
      <c r="B442" t="s">
        <v>3963</v>
      </c>
      <c r="C442" t="s">
        <v>3964</v>
      </c>
      <c r="D442" t="s">
        <v>2195</v>
      </c>
      <c r="E442" t="s">
        <v>540</v>
      </c>
      <c r="F442" t="s">
        <v>522</v>
      </c>
      <c r="G442" t="s">
        <v>3965</v>
      </c>
      <c r="H442" t="s">
        <v>524</v>
      </c>
      <c r="I442">
        <v>11703</v>
      </c>
      <c r="J442" t="s">
        <v>102</v>
      </c>
      <c r="K442" t="s">
        <v>525</v>
      </c>
      <c r="L442" t="s">
        <v>3966</v>
      </c>
      <c r="M442" t="s">
        <v>3967</v>
      </c>
      <c r="N442" t="s">
        <v>3968</v>
      </c>
      <c r="O442" t="s">
        <v>1651</v>
      </c>
      <c r="P442">
        <v>25411633</v>
      </c>
      <c r="Q442" t="s">
        <v>555</v>
      </c>
      <c r="R442" t="s">
        <v>3969</v>
      </c>
      <c r="S442" s="338">
        <v>83710234</v>
      </c>
      <c r="T442" t="s">
        <v>3970</v>
      </c>
      <c r="U442">
        <v>25411633</v>
      </c>
    </row>
    <row r="443" spans="1:21">
      <c r="A443" t="s">
        <v>3971</v>
      </c>
      <c r="B443" t="s">
        <v>3972</v>
      </c>
      <c r="C443" t="s">
        <v>3973</v>
      </c>
      <c r="D443" t="s">
        <v>1186</v>
      </c>
      <c r="E443" t="s">
        <v>632</v>
      </c>
      <c r="F443" t="s">
        <v>644</v>
      </c>
      <c r="G443" t="s">
        <v>686</v>
      </c>
      <c r="H443" t="s">
        <v>524</v>
      </c>
      <c r="I443">
        <v>21403</v>
      </c>
      <c r="J443" t="s">
        <v>232</v>
      </c>
      <c r="K443" t="s">
        <v>643</v>
      </c>
      <c r="L443" t="s">
        <v>1916</v>
      </c>
      <c r="M443" t="s">
        <v>2116</v>
      </c>
      <c r="N443" t="s">
        <v>525</v>
      </c>
      <c r="O443" t="s">
        <v>1651</v>
      </c>
      <c r="P443">
        <v>83022555</v>
      </c>
      <c r="Q443">
        <v>83022555</v>
      </c>
      <c r="R443" t="s">
        <v>3974</v>
      </c>
      <c r="S443" s="338">
        <v>83474797</v>
      </c>
      <c r="T443" t="s">
        <v>2119</v>
      </c>
      <c r="U443">
        <v>89649288</v>
      </c>
    </row>
    <row r="444" spans="1:21">
      <c r="A444" t="s">
        <v>3975</v>
      </c>
      <c r="B444" t="s">
        <v>3976</v>
      </c>
      <c r="C444" t="s">
        <v>3977</v>
      </c>
      <c r="D444" t="s">
        <v>939</v>
      </c>
      <c r="E444" t="s">
        <v>541</v>
      </c>
      <c r="F444" t="s">
        <v>867</v>
      </c>
      <c r="G444" t="s">
        <v>540</v>
      </c>
      <c r="H444" t="s">
        <v>541</v>
      </c>
      <c r="I444">
        <v>70201</v>
      </c>
      <c r="J444" t="s">
        <v>468</v>
      </c>
      <c r="K444" t="s">
        <v>866</v>
      </c>
      <c r="L444" t="s">
        <v>940</v>
      </c>
      <c r="M444" t="s">
        <v>939</v>
      </c>
      <c r="N444" t="s">
        <v>1216</v>
      </c>
      <c r="O444" t="s">
        <v>1651</v>
      </c>
      <c r="P444">
        <v>27103944</v>
      </c>
      <c r="Q444" t="s">
        <v>555</v>
      </c>
      <c r="R444" t="s">
        <v>3978</v>
      </c>
      <c r="S444" s="338">
        <v>84713420</v>
      </c>
      <c r="T444" t="s">
        <v>943</v>
      </c>
      <c r="U444">
        <v>27111497</v>
      </c>
    </row>
    <row r="445" spans="1:21">
      <c r="A445" t="s">
        <v>3979</v>
      </c>
      <c r="B445" t="s">
        <v>3980</v>
      </c>
      <c r="C445" t="s">
        <v>3981</v>
      </c>
      <c r="D445" t="s">
        <v>1507</v>
      </c>
      <c r="E445" t="s">
        <v>541</v>
      </c>
      <c r="F445" t="s">
        <v>790</v>
      </c>
      <c r="G445" t="s">
        <v>541</v>
      </c>
      <c r="H445" t="s">
        <v>562</v>
      </c>
      <c r="I445">
        <v>60105</v>
      </c>
      <c r="J445" t="s">
        <v>407</v>
      </c>
      <c r="K445" t="s">
        <v>791</v>
      </c>
      <c r="L445" t="s">
        <v>791</v>
      </c>
      <c r="M445" t="s">
        <v>3982</v>
      </c>
      <c r="N445" t="s">
        <v>3983</v>
      </c>
      <c r="O445" t="s">
        <v>1651</v>
      </c>
      <c r="P445">
        <v>26500482</v>
      </c>
      <c r="Q445">
        <v>26500482</v>
      </c>
      <c r="R445" t="s">
        <v>3984</v>
      </c>
      <c r="S445" s="338">
        <v>26500482</v>
      </c>
      <c r="T445" t="s">
        <v>3985</v>
      </c>
      <c r="U445">
        <v>21007583</v>
      </c>
    </row>
    <row r="446" spans="1:21">
      <c r="A446" t="s">
        <v>3986</v>
      </c>
      <c r="B446" t="s">
        <v>3987</v>
      </c>
      <c r="C446" t="s">
        <v>3988</v>
      </c>
      <c r="D446" t="s">
        <v>791</v>
      </c>
      <c r="E446" t="s">
        <v>540</v>
      </c>
      <c r="F446" t="s">
        <v>790</v>
      </c>
      <c r="G446" t="s">
        <v>541</v>
      </c>
      <c r="H446" t="s">
        <v>540</v>
      </c>
      <c r="I446">
        <v>60102</v>
      </c>
      <c r="J446" t="s">
        <v>404</v>
      </c>
      <c r="K446" t="s">
        <v>791</v>
      </c>
      <c r="L446" t="s">
        <v>791</v>
      </c>
      <c r="M446" t="s">
        <v>3989</v>
      </c>
      <c r="N446" t="s">
        <v>1741</v>
      </c>
      <c r="O446" t="s">
        <v>1651</v>
      </c>
      <c r="P446">
        <v>22006524</v>
      </c>
      <c r="Q446">
        <v>22006524</v>
      </c>
      <c r="R446" t="s">
        <v>3990</v>
      </c>
      <c r="S446" s="338">
        <v>22006524</v>
      </c>
      <c r="T446" t="s">
        <v>3991</v>
      </c>
      <c r="U446">
        <v>26393028</v>
      </c>
    </row>
    <row r="447" spans="1:21">
      <c r="A447" t="s">
        <v>3992</v>
      </c>
      <c r="B447" t="s">
        <v>3993</v>
      </c>
      <c r="C447" t="s">
        <v>3994</v>
      </c>
      <c r="D447" t="s">
        <v>2601</v>
      </c>
      <c r="E447" t="s">
        <v>521</v>
      </c>
      <c r="F447" t="s">
        <v>867</v>
      </c>
      <c r="G447" t="s">
        <v>521</v>
      </c>
      <c r="H447" t="s">
        <v>541</v>
      </c>
      <c r="I447">
        <v>70401</v>
      </c>
      <c r="J447" t="s">
        <v>482</v>
      </c>
      <c r="K447" t="s">
        <v>866</v>
      </c>
      <c r="L447" t="s">
        <v>1227</v>
      </c>
      <c r="M447" t="s">
        <v>2992</v>
      </c>
      <c r="N447" t="s">
        <v>3995</v>
      </c>
      <c r="O447" t="s">
        <v>1651</v>
      </c>
      <c r="P447" t="s">
        <v>555</v>
      </c>
      <c r="Q447" t="s">
        <v>555</v>
      </c>
      <c r="R447" t="s">
        <v>3996</v>
      </c>
      <c r="S447" s="338" t="s">
        <v>555</v>
      </c>
      <c r="T447" t="s">
        <v>2994</v>
      </c>
      <c r="U447" t="s">
        <v>555</v>
      </c>
    </row>
    <row r="448" spans="1:21">
      <c r="A448" t="s">
        <v>3997</v>
      </c>
      <c r="B448" t="s">
        <v>3998</v>
      </c>
      <c r="C448" t="s">
        <v>3999</v>
      </c>
      <c r="D448" t="s">
        <v>1235</v>
      </c>
      <c r="E448" t="s">
        <v>686</v>
      </c>
      <c r="F448" t="s">
        <v>790</v>
      </c>
      <c r="G448" t="s">
        <v>874</v>
      </c>
      <c r="H448" t="s">
        <v>521</v>
      </c>
      <c r="I448">
        <v>60704</v>
      </c>
      <c r="J448" t="s">
        <v>447</v>
      </c>
      <c r="K448" t="s">
        <v>791</v>
      </c>
      <c r="L448" t="s">
        <v>2525</v>
      </c>
      <c r="M448" t="s">
        <v>2117</v>
      </c>
      <c r="N448" t="s">
        <v>4000</v>
      </c>
      <c r="O448" t="s">
        <v>1651</v>
      </c>
      <c r="P448">
        <v>24591100</v>
      </c>
      <c r="Q448" t="s">
        <v>555</v>
      </c>
      <c r="R448" t="s">
        <v>4001</v>
      </c>
      <c r="S448" s="338" t="s">
        <v>555</v>
      </c>
      <c r="T448" t="s">
        <v>3420</v>
      </c>
      <c r="U448">
        <v>84062648</v>
      </c>
    </row>
    <row r="449" spans="1:21">
      <c r="A449" t="s">
        <v>4002</v>
      </c>
      <c r="B449" t="s">
        <v>4003</v>
      </c>
      <c r="C449" t="s">
        <v>4004</v>
      </c>
      <c r="D449" t="s">
        <v>789</v>
      </c>
      <c r="E449" t="s">
        <v>686</v>
      </c>
      <c r="F449" t="s">
        <v>790</v>
      </c>
      <c r="G449" t="s">
        <v>524</v>
      </c>
      <c r="H449" t="s">
        <v>541</v>
      </c>
      <c r="I449">
        <v>60301</v>
      </c>
      <c r="J449" t="s">
        <v>424</v>
      </c>
      <c r="K449" t="s">
        <v>791</v>
      </c>
      <c r="L449" t="s">
        <v>792</v>
      </c>
      <c r="M449" t="s">
        <v>792</v>
      </c>
      <c r="N449" t="s">
        <v>4005</v>
      </c>
      <c r="O449" t="s">
        <v>1651</v>
      </c>
      <c r="P449">
        <v>22008374</v>
      </c>
      <c r="Q449" t="s">
        <v>555</v>
      </c>
      <c r="R449" t="s">
        <v>4006</v>
      </c>
      <c r="S449" s="338">
        <v>82864499</v>
      </c>
      <c r="T449" t="s">
        <v>3163</v>
      </c>
      <c r="U449">
        <v>87093141</v>
      </c>
    </row>
    <row r="450" spans="1:21">
      <c r="A450" t="s">
        <v>4007</v>
      </c>
      <c r="B450" t="s">
        <v>4008</v>
      </c>
      <c r="C450" t="s">
        <v>4009</v>
      </c>
      <c r="D450" t="s">
        <v>1067</v>
      </c>
      <c r="E450" t="s">
        <v>874</v>
      </c>
      <c r="F450" t="s">
        <v>867</v>
      </c>
      <c r="G450" t="s">
        <v>541</v>
      </c>
      <c r="H450" t="s">
        <v>540</v>
      </c>
      <c r="I450">
        <v>70102</v>
      </c>
      <c r="J450" t="s">
        <v>465</v>
      </c>
      <c r="K450" t="s">
        <v>866</v>
      </c>
      <c r="L450" t="s">
        <v>866</v>
      </c>
      <c r="M450" t="s">
        <v>2930</v>
      </c>
      <c r="N450" t="s">
        <v>4010</v>
      </c>
      <c r="O450" t="s">
        <v>1651</v>
      </c>
      <c r="P450">
        <v>83287492</v>
      </c>
      <c r="Q450" t="s">
        <v>555</v>
      </c>
      <c r="R450" t="s">
        <v>4011</v>
      </c>
      <c r="S450" s="338">
        <v>83287492</v>
      </c>
      <c r="T450" t="s">
        <v>3628</v>
      </c>
      <c r="U450">
        <v>25567876</v>
      </c>
    </row>
    <row r="451" spans="1:21">
      <c r="A451" t="s">
        <v>4012</v>
      </c>
      <c r="B451" t="s">
        <v>4013</v>
      </c>
      <c r="C451" t="s">
        <v>4014</v>
      </c>
      <c r="D451" t="s">
        <v>520</v>
      </c>
      <c r="E451" t="s">
        <v>540</v>
      </c>
      <c r="F451" t="s">
        <v>522</v>
      </c>
      <c r="G451" t="s">
        <v>541</v>
      </c>
      <c r="H451" t="s">
        <v>523</v>
      </c>
      <c r="I451">
        <v>10109</v>
      </c>
      <c r="J451" t="s">
        <v>10</v>
      </c>
      <c r="K451" t="s">
        <v>525</v>
      </c>
      <c r="L451" t="s">
        <v>525</v>
      </c>
      <c r="M451" t="s">
        <v>614</v>
      </c>
      <c r="N451" t="s">
        <v>4015</v>
      </c>
      <c r="O451" t="s">
        <v>1651</v>
      </c>
      <c r="P451">
        <v>22203165</v>
      </c>
      <c r="Q451" t="s">
        <v>555</v>
      </c>
      <c r="R451" t="s">
        <v>4016</v>
      </c>
      <c r="S451" s="338">
        <v>87309849</v>
      </c>
      <c r="T451" t="s">
        <v>619</v>
      </c>
      <c r="U451">
        <v>22568880</v>
      </c>
    </row>
    <row r="452" spans="1:21">
      <c r="A452" t="s">
        <v>4017</v>
      </c>
      <c r="B452" t="s">
        <v>4018</v>
      </c>
      <c r="C452" t="s">
        <v>4019</v>
      </c>
      <c r="D452" t="s">
        <v>791</v>
      </c>
      <c r="E452" t="s">
        <v>562</v>
      </c>
      <c r="F452" t="s">
        <v>790</v>
      </c>
      <c r="G452" t="s">
        <v>541</v>
      </c>
      <c r="H452" t="s">
        <v>541</v>
      </c>
      <c r="I452">
        <v>60101</v>
      </c>
      <c r="J452" t="s">
        <v>403</v>
      </c>
      <c r="K452" t="s">
        <v>791</v>
      </c>
      <c r="L452" t="s">
        <v>791</v>
      </c>
      <c r="M452" t="s">
        <v>791</v>
      </c>
      <c r="N452" t="s">
        <v>4020</v>
      </c>
      <c r="O452" t="s">
        <v>1651</v>
      </c>
      <c r="P452">
        <v>83169735</v>
      </c>
      <c r="Q452" t="s">
        <v>555</v>
      </c>
      <c r="R452" t="s">
        <v>4021</v>
      </c>
      <c r="S452" s="338">
        <v>83169735</v>
      </c>
      <c r="T452" t="s">
        <v>825</v>
      </c>
      <c r="U452">
        <v>26613441</v>
      </c>
    </row>
    <row r="453" spans="1:21">
      <c r="A453" t="s">
        <v>4022</v>
      </c>
      <c r="B453" t="s">
        <v>4023</v>
      </c>
      <c r="C453" t="s">
        <v>4024</v>
      </c>
      <c r="D453" t="s">
        <v>1067</v>
      </c>
      <c r="E453" t="s">
        <v>874</v>
      </c>
      <c r="F453" t="s">
        <v>867</v>
      </c>
      <c r="G453" t="s">
        <v>541</v>
      </c>
      <c r="H453" t="s">
        <v>540</v>
      </c>
      <c r="I453">
        <v>70102</v>
      </c>
      <c r="J453" t="s">
        <v>465</v>
      </c>
      <c r="K453" t="s">
        <v>866</v>
      </c>
      <c r="L453" t="s">
        <v>866</v>
      </c>
      <c r="M453" t="s">
        <v>2930</v>
      </c>
      <c r="N453" t="s">
        <v>4025</v>
      </c>
      <c r="O453" t="s">
        <v>1651</v>
      </c>
      <c r="P453">
        <v>22064630</v>
      </c>
      <c r="Q453">
        <v>84626443</v>
      </c>
      <c r="R453" t="s">
        <v>4026</v>
      </c>
      <c r="S453" s="338">
        <v>84626443</v>
      </c>
      <c r="T453" t="s">
        <v>3628</v>
      </c>
      <c r="U453">
        <v>25570765</v>
      </c>
    </row>
    <row r="454" spans="1:21">
      <c r="A454" t="s">
        <v>4027</v>
      </c>
      <c r="B454" t="s">
        <v>4028</v>
      </c>
      <c r="C454" t="s">
        <v>4029</v>
      </c>
      <c r="D454" t="s">
        <v>1186</v>
      </c>
      <c r="E454" t="s">
        <v>521</v>
      </c>
      <c r="F454" t="s">
        <v>644</v>
      </c>
      <c r="G454" t="s">
        <v>632</v>
      </c>
      <c r="H454" t="s">
        <v>523</v>
      </c>
      <c r="I454">
        <v>21009</v>
      </c>
      <c r="J454" t="s">
        <v>205</v>
      </c>
      <c r="K454" t="s">
        <v>643</v>
      </c>
      <c r="L454" t="s">
        <v>1186</v>
      </c>
      <c r="M454" t="s">
        <v>3378</v>
      </c>
      <c r="N454" t="s">
        <v>941</v>
      </c>
      <c r="O454" t="s">
        <v>1651</v>
      </c>
      <c r="P454">
        <v>22005168</v>
      </c>
      <c r="Q454">
        <v>22005168</v>
      </c>
      <c r="R454" t="s">
        <v>4030</v>
      </c>
      <c r="S454" s="338">
        <v>83120381</v>
      </c>
      <c r="T454" t="s">
        <v>1361</v>
      </c>
      <c r="U454">
        <v>24744058</v>
      </c>
    </row>
    <row r="455" spans="1:21">
      <c r="A455" t="s">
        <v>4031</v>
      </c>
      <c r="B455" t="s">
        <v>4032</v>
      </c>
      <c r="C455" t="s">
        <v>4033</v>
      </c>
      <c r="D455" t="s">
        <v>939</v>
      </c>
      <c r="E455" t="s">
        <v>768</v>
      </c>
      <c r="F455" t="s">
        <v>867</v>
      </c>
      <c r="G455" t="s">
        <v>540</v>
      </c>
      <c r="H455" t="s">
        <v>562</v>
      </c>
      <c r="I455">
        <v>70205</v>
      </c>
      <c r="J455" t="s">
        <v>472</v>
      </c>
      <c r="K455" t="s">
        <v>866</v>
      </c>
      <c r="L455" t="s">
        <v>940</v>
      </c>
      <c r="M455" t="s">
        <v>2632</v>
      </c>
      <c r="N455" t="s">
        <v>4034</v>
      </c>
      <c r="O455" t="s">
        <v>1651</v>
      </c>
      <c r="P455">
        <v>44092707</v>
      </c>
      <c r="Q455">
        <v>87083395</v>
      </c>
      <c r="R455" t="s">
        <v>4035</v>
      </c>
      <c r="S455" s="338">
        <v>87083395</v>
      </c>
      <c r="T455" t="s">
        <v>2943</v>
      </c>
      <c r="U455">
        <v>88756410</v>
      </c>
    </row>
    <row r="456" spans="1:21">
      <c r="A456" t="s">
        <v>4036</v>
      </c>
      <c r="B456" t="s">
        <v>4037</v>
      </c>
      <c r="C456" t="s">
        <v>4038</v>
      </c>
      <c r="D456" t="s">
        <v>1507</v>
      </c>
      <c r="E456" t="s">
        <v>524</v>
      </c>
      <c r="F456" t="s">
        <v>790</v>
      </c>
      <c r="G456" t="s">
        <v>541</v>
      </c>
      <c r="H456" t="s">
        <v>521</v>
      </c>
      <c r="I456">
        <v>60104</v>
      </c>
      <c r="J456" t="s">
        <v>406</v>
      </c>
      <c r="K456" t="s">
        <v>791</v>
      </c>
      <c r="L456" t="s">
        <v>791</v>
      </c>
      <c r="M456" t="s">
        <v>2899</v>
      </c>
      <c r="N456" t="s">
        <v>2899</v>
      </c>
      <c r="O456" t="s">
        <v>1651</v>
      </c>
      <c r="P456">
        <v>26500300</v>
      </c>
      <c r="Q456">
        <v>22002137</v>
      </c>
      <c r="R456" t="s">
        <v>4039</v>
      </c>
      <c r="S456" s="338">
        <v>87449407</v>
      </c>
      <c r="T456" t="s">
        <v>2902</v>
      </c>
      <c r="U456">
        <v>26502008</v>
      </c>
    </row>
    <row r="457" spans="1:21">
      <c r="A457" t="s">
        <v>4040</v>
      </c>
      <c r="B457" t="s">
        <v>4041</v>
      </c>
      <c r="C457" t="s">
        <v>4042</v>
      </c>
      <c r="D457" t="s">
        <v>1494</v>
      </c>
      <c r="E457" t="s">
        <v>541</v>
      </c>
      <c r="F457" t="s">
        <v>522</v>
      </c>
      <c r="G457" t="s">
        <v>521</v>
      </c>
      <c r="H457" t="s">
        <v>541</v>
      </c>
      <c r="I457">
        <v>10401</v>
      </c>
      <c r="J457" t="s">
        <v>29</v>
      </c>
      <c r="K457" t="s">
        <v>525</v>
      </c>
      <c r="L457" t="s">
        <v>1494</v>
      </c>
      <c r="M457" t="s">
        <v>1620</v>
      </c>
      <c r="N457" t="s">
        <v>4043</v>
      </c>
      <c r="O457" t="s">
        <v>1651</v>
      </c>
      <c r="P457">
        <v>24164041</v>
      </c>
      <c r="Q457" t="s">
        <v>555</v>
      </c>
      <c r="R457" t="s">
        <v>4044</v>
      </c>
      <c r="S457" s="338">
        <v>24164041</v>
      </c>
      <c r="T457" t="s">
        <v>1623</v>
      </c>
      <c r="U457">
        <v>24166355</v>
      </c>
    </row>
    <row r="458" spans="1:21">
      <c r="A458" t="s">
        <v>4045</v>
      </c>
      <c r="B458" t="s">
        <v>4046</v>
      </c>
      <c r="C458" t="s">
        <v>4047</v>
      </c>
      <c r="D458" t="s">
        <v>673</v>
      </c>
      <c r="E458" t="s">
        <v>540</v>
      </c>
      <c r="F458" t="s">
        <v>672</v>
      </c>
      <c r="G458" t="s">
        <v>541</v>
      </c>
      <c r="H458" t="s">
        <v>524</v>
      </c>
      <c r="I458">
        <v>40103</v>
      </c>
      <c r="J458" t="s">
        <v>296</v>
      </c>
      <c r="K458" t="s">
        <v>673</v>
      </c>
      <c r="L458" t="s">
        <v>673</v>
      </c>
      <c r="M458" t="s">
        <v>941</v>
      </c>
      <c r="N458" t="s">
        <v>4048</v>
      </c>
      <c r="O458" t="s">
        <v>1651</v>
      </c>
      <c r="P458">
        <v>22374033</v>
      </c>
      <c r="Q458" t="s">
        <v>555</v>
      </c>
      <c r="R458" t="s">
        <v>4049</v>
      </c>
      <c r="S458" s="338">
        <v>88348465</v>
      </c>
      <c r="T458" t="s">
        <v>1050</v>
      </c>
      <c r="U458">
        <v>84328298</v>
      </c>
    </row>
    <row r="459" spans="1:21">
      <c r="A459" t="s">
        <v>4050</v>
      </c>
      <c r="B459" t="s">
        <v>4051</v>
      </c>
      <c r="C459" t="s">
        <v>4052</v>
      </c>
      <c r="D459" t="s">
        <v>866</v>
      </c>
      <c r="E459" t="s">
        <v>562</v>
      </c>
      <c r="F459" t="s">
        <v>867</v>
      </c>
      <c r="G459" t="s">
        <v>524</v>
      </c>
      <c r="H459" t="s">
        <v>541</v>
      </c>
      <c r="I459">
        <v>70301</v>
      </c>
      <c r="J459" t="s">
        <v>475</v>
      </c>
      <c r="K459" t="s">
        <v>866</v>
      </c>
      <c r="L459" t="s">
        <v>1136</v>
      </c>
      <c r="M459" t="s">
        <v>1136</v>
      </c>
      <c r="N459" t="s">
        <v>1136</v>
      </c>
      <c r="O459" t="s">
        <v>1651</v>
      </c>
      <c r="P459">
        <v>27682361</v>
      </c>
      <c r="Q459" t="s">
        <v>555</v>
      </c>
      <c r="R459" t="s">
        <v>4053</v>
      </c>
      <c r="S459" s="338">
        <v>27682361</v>
      </c>
      <c r="T459" t="s">
        <v>1139</v>
      </c>
      <c r="U459">
        <v>27687141</v>
      </c>
    </row>
    <row r="460" spans="1:21">
      <c r="A460" t="s">
        <v>4054</v>
      </c>
      <c r="B460" t="s">
        <v>4055</v>
      </c>
      <c r="C460" t="s">
        <v>4056</v>
      </c>
      <c r="D460" t="s">
        <v>697</v>
      </c>
      <c r="E460" t="s">
        <v>562</v>
      </c>
      <c r="F460" t="s">
        <v>696</v>
      </c>
      <c r="G460" t="s">
        <v>540</v>
      </c>
      <c r="H460" t="s">
        <v>540</v>
      </c>
      <c r="I460">
        <v>30202</v>
      </c>
      <c r="J460" t="s">
        <v>253</v>
      </c>
      <c r="K460" t="s">
        <v>697</v>
      </c>
      <c r="L460" t="s">
        <v>1259</v>
      </c>
      <c r="M460" t="s">
        <v>1620</v>
      </c>
      <c r="N460" t="s">
        <v>1620</v>
      </c>
      <c r="O460" t="s">
        <v>1651</v>
      </c>
      <c r="P460">
        <v>25347402</v>
      </c>
      <c r="Q460" t="s">
        <v>555</v>
      </c>
      <c r="R460" t="s">
        <v>4057</v>
      </c>
      <c r="S460" s="338" t="s">
        <v>555</v>
      </c>
      <c r="T460" t="s">
        <v>1261</v>
      </c>
      <c r="U460">
        <v>25750123</v>
      </c>
    </row>
    <row r="461" spans="1:21">
      <c r="A461" t="s">
        <v>4058</v>
      </c>
      <c r="B461" t="s">
        <v>4059</v>
      </c>
      <c r="C461" t="s">
        <v>4060</v>
      </c>
      <c r="D461" t="s">
        <v>673</v>
      </c>
      <c r="E461" t="s">
        <v>541</v>
      </c>
      <c r="F461" t="s">
        <v>672</v>
      </c>
      <c r="G461" t="s">
        <v>541</v>
      </c>
      <c r="H461" t="s">
        <v>562</v>
      </c>
      <c r="I461">
        <v>40105</v>
      </c>
      <c r="J461" t="s">
        <v>298</v>
      </c>
      <c r="K461" t="s">
        <v>673</v>
      </c>
      <c r="L461" t="s">
        <v>673</v>
      </c>
      <c r="M461" t="s">
        <v>4061</v>
      </c>
      <c r="N461" t="s">
        <v>4062</v>
      </c>
      <c r="O461" t="s">
        <v>1651</v>
      </c>
      <c r="P461">
        <v>22005196</v>
      </c>
      <c r="Q461" t="s">
        <v>555</v>
      </c>
      <c r="R461" t="s">
        <v>4063</v>
      </c>
      <c r="S461" s="338">
        <v>83192544</v>
      </c>
      <c r="T461" t="s">
        <v>806</v>
      </c>
      <c r="U461">
        <v>22604275</v>
      </c>
    </row>
    <row r="462" spans="1:21">
      <c r="A462" t="s">
        <v>4064</v>
      </c>
      <c r="B462" t="s">
        <v>4065</v>
      </c>
      <c r="C462" t="s">
        <v>4066</v>
      </c>
      <c r="D462" t="s">
        <v>811</v>
      </c>
      <c r="E462" t="s">
        <v>541</v>
      </c>
      <c r="F462" t="s">
        <v>812</v>
      </c>
      <c r="G462" t="s">
        <v>632</v>
      </c>
      <c r="H462" t="s">
        <v>541</v>
      </c>
      <c r="I462">
        <v>51001</v>
      </c>
      <c r="J462" t="s">
        <v>394</v>
      </c>
      <c r="K462" t="s">
        <v>813</v>
      </c>
      <c r="L462" t="s">
        <v>2394</v>
      </c>
      <c r="M462" t="s">
        <v>2394</v>
      </c>
      <c r="N462" t="s">
        <v>1864</v>
      </c>
      <c r="O462" t="s">
        <v>1651</v>
      </c>
      <c r="P462">
        <v>26798400</v>
      </c>
      <c r="Q462" t="s">
        <v>555</v>
      </c>
      <c r="R462" t="s">
        <v>4067</v>
      </c>
      <c r="S462" s="338">
        <v>88693357</v>
      </c>
      <c r="T462" t="s">
        <v>2402</v>
      </c>
      <c r="U462">
        <v>87576511</v>
      </c>
    </row>
    <row r="463" spans="1:21">
      <c r="A463" t="s">
        <v>4068</v>
      </c>
      <c r="B463" t="s">
        <v>4069</v>
      </c>
      <c r="C463" t="s">
        <v>4070</v>
      </c>
      <c r="D463" t="s">
        <v>1067</v>
      </c>
      <c r="E463" t="s">
        <v>523</v>
      </c>
      <c r="F463" t="s">
        <v>696</v>
      </c>
      <c r="G463" t="s">
        <v>562</v>
      </c>
      <c r="H463" t="s">
        <v>1364</v>
      </c>
      <c r="I463">
        <v>30512</v>
      </c>
      <c r="J463" t="s">
        <v>281</v>
      </c>
      <c r="K463" t="s">
        <v>697</v>
      </c>
      <c r="L463" t="s">
        <v>1067</v>
      </c>
      <c r="M463" t="s">
        <v>2870</v>
      </c>
      <c r="N463" t="s">
        <v>4071</v>
      </c>
      <c r="O463" t="s">
        <v>1651</v>
      </c>
      <c r="P463" t="s">
        <v>555</v>
      </c>
      <c r="Q463" t="s">
        <v>555</v>
      </c>
      <c r="R463" t="s">
        <v>4072</v>
      </c>
      <c r="S463" s="338">
        <v>83080951</v>
      </c>
      <c r="T463" t="s">
        <v>3909</v>
      </c>
      <c r="U463">
        <v>25567876</v>
      </c>
    </row>
    <row r="464" spans="1:21">
      <c r="A464" t="s">
        <v>4073</v>
      </c>
      <c r="B464" t="s">
        <v>4074</v>
      </c>
      <c r="C464" t="s">
        <v>4075</v>
      </c>
      <c r="D464" t="s">
        <v>1507</v>
      </c>
      <c r="E464" t="s">
        <v>540</v>
      </c>
      <c r="F464" t="s">
        <v>790</v>
      </c>
      <c r="G464" t="s">
        <v>541</v>
      </c>
      <c r="H464" t="s">
        <v>973</v>
      </c>
      <c r="I464">
        <v>60111</v>
      </c>
      <c r="J464" t="s">
        <v>412</v>
      </c>
      <c r="K464" t="s">
        <v>791</v>
      </c>
      <c r="L464" t="s">
        <v>791</v>
      </c>
      <c r="M464" t="s">
        <v>1508</v>
      </c>
      <c r="N464" t="s">
        <v>1978</v>
      </c>
      <c r="O464" t="s">
        <v>1651</v>
      </c>
      <c r="P464">
        <v>22636363</v>
      </c>
      <c r="Q464" t="s">
        <v>555</v>
      </c>
      <c r="R464" t="s">
        <v>4076</v>
      </c>
      <c r="S464" s="338">
        <v>83771882</v>
      </c>
      <c r="T464" t="s">
        <v>1510</v>
      </c>
      <c r="U464">
        <v>26420211</v>
      </c>
    </row>
    <row r="465" spans="1:21">
      <c r="A465" t="s">
        <v>4077</v>
      </c>
      <c r="B465" t="s">
        <v>4078</v>
      </c>
      <c r="C465" t="s">
        <v>4079</v>
      </c>
      <c r="D465" t="s">
        <v>2601</v>
      </c>
      <c r="E465" t="s">
        <v>768</v>
      </c>
      <c r="F465" t="s">
        <v>867</v>
      </c>
      <c r="G465" t="s">
        <v>524</v>
      </c>
      <c r="H465" t="s">
        <v>540</v>
      </c>
      <c r="I465">
        <v>70302</v>
      </c>
      <c r="J465" t="s">
        <v>476</v>
      </c>
      <c r="K465" t="s">
        <v>866</v>
      </c>
      <c r="L465" t="s">
        <v>1136</v>
      </c>
      <c r="M465" t="s">
        <v>2998</v>
      </c>
      <c r="N465" t="s">
        <v>4080</v>
      </c>
      <c r="O465" t="s">
        <v>1651</v>
      </c>
      <c r="P465">
        <v>86213263</v>
      </c>
      <c r="Q465" t="s">
        <v>555</v>
      </c>
      <c r="R465" t="s">
        <v>4081</v>
      </c>
      <c r="S465" s="338">
        <v>86213263</v>
      </c>
      <c r="T465" t="s">
        <v>3843</v>
      </c>
      <c r="U465">
        <v>83602028</v>
      </c>
    </row>
    <row r="466" spans="1:21">
      <c r="A466" t="s">
        <v>4082</v>
      </c>
      <c r="B466" t="s">
        <v>4083</v>
      </c>
      <c r="C466" t="s">
        <v>4084</v>
      </c>
      <c r="D466" t="s">
        <v>643</v>
      </c>
      <c r="E466" t="s">
        <v>521</v>
      </c>
      <c r="F466" t="s">
        <v>644</v>
      </c>
      <c r="G466" t="s">
        <v>541</v>
      </c>
      <c r="H466" t="s">
        <v>521</v>
      </c>
      <c r="I466">
        <v>20104</v>
      </c>
      <c r="J466" t="s">
        <v>128</v>
      </c>
      <c r="K466" t="s">
        <v>643</v>
      </c>
      <c r="L466" t="s">
        <v>643</v>
      </c>
      <c r="M466" t="s">
        <v>990</v>
      </c>
      <c r="N466" t="s">
        <v>4085</v>
      </c>
      <c r="O466" t="s">
        <v>1651</v>
      </c>
      <c r="P466">
        <v>22150607</v>
      </c>
      <c r="Q466" t="s">
        <v>555</v>
      </c>
      <c r="R466" t="s">
        <v>4086</v>
      </c>
      <c r="S466" s="338">
        <v>22150607</v>
      </c>
      <c r="T466" t="s">
        <v>650</v>
      </c>
      <c r="U466">
        <v>24433095</v>
      </c>
    </row>
    <row r="467" spans="1:21">
      <c r="A467" t="s">
        <v>4087</v>
      </c>
      <c r="B467" t="s">
        <v>4088</v>
      </c>
      <c r="C467" t="s">
        <v>4089</v>
      </c>
      <c r="D467" t="s">
        <v>899</v>
      </c>
      <c r="E467" t="s">
        <v>523</v>
      </c>
      <c r="F467" t="s">
        <v>644</v>
      </c>
      <c r="G467" t="s">
        <v>540</v>
      </c>
      <c r="H467" t="s">
        <v>1243</v>
      </c>
      <c r="I467">
        <v>20213</v>
      </c>
      <c r="J467" t="s">
        <v>2139</v>
      </c>
      <c r="K467" t="s">
        <v>643</v>
      </c>
      <c r="L467" t="s">
        <v>900</v>
      </c>
      <c r="M467" t="s">
        <v>2140</v>
      </c>
      <c r="N467" t="s">
        <v>941</v>
      </c>
      <c r="O467" t="s">
        <v>1651</v>
      </c>
      <c r="P467">
        <v>63145256</v>
      </c>
      <c r="Q467" t="s">
        <v>555</v>
      </c>
      <c r="R467" t="s">
        <v>4090</v>
      </c>
      <c r="S467" s="338">
        <v>88692205</v>
      </c>
      <c r="T467" t="s">
        <v>2078</v>
      </c>
      <c r="U467">
        <v>24680376</v>
      </c>
    </row>
    <row r="468" spans="1:21">
      <c r="A468" s="341" t="s">
        <v>4091</v>
      </c>
      <c r="B468" t="s">
        <v>4092</v>
      </c>
      <c r="C468" t="s">
        <v>4093</v>
      </c>
      <c r="D468" t="s">
        <v>2195</v>
      </c>
      <c r="E468" t="s">
        <v>541</v>
      </c>
      <c r="F468" t="s">
        <v>522</v>
      </c>
      <c r="G468" t="s">
        <v>562</v>
      </c>
      <c r="H468" t="s">
        <v>541</v>
      </c>
      <c r="I468">
        <v>10501</v>
      </c>
      <c r="J468" t="s">
        <v>38</v>
      </c>
      <c r="K468" t="s">
        <v>525</v>
      </c>
      <c r="L468" t="s">
        <v>2196</v>
      </c>
      <c r="M468" t="s">
        <v>2197</v>
      </c>
      <c r="N468" t="s">
        <v>4094</v>
      </c>
      <c r="O468" t="s">
        <v>1651</v>
      </c>
      <c r="P468">
        <v>87600683</v>
      </c>
      <c r="Q468" t="s">
        <v>555</v>
      </c>
      <c r="R468" t="s">
        <v>4095</v>
      </c>
      <c r="S468" s="338">
        <v>87600683</v>
      </c>
      <c r="T468" t="s">
        <v>2200</v>
      </c>
      <c r="U468">
        <v>21004869</v>
      </c>
    </row>
    <row r="469" spans="1:21">
      <c r="A469" s="341" t="s">
        <v>4096</v>
      </c>
      <c r="B469" t="s">
        <v>4097</v>
      </c>
      <c r="C469" t="s">
        <v>4098</v>
      </c>
      <c r="D469" t="s">
        <v>2660</v>
      </c>
      <c r="E469" t="s">
        <v>541</v>
      </c>
      <c r="F469" t="s">
        <v>644</v>
      </c>
      <c r="G469" t="s">
        <v>1243</v>
      </c>
      <c r="H469" t="s">
        <v>541</v>
      </c>
      <c r="I469">
        <v>21301</v>
      </c>
      <c r="J469" t="s">
        <v>222</v>
      </c>
      <c r="K469" t="s">
        <v>643</v>
      </c>
      <c r="L469" t="s">
        <v>2661</v>
      </c>
      <c r="M469" t="s">
        <v>2661</v>
      </c>
      <c r="N469" t="s">
        <v>2661</v>
      </c>
      <c r="O469" t="s">
        <v>1651</v>
      </c>
      <c r="P469">
        <v>60049241</v>
      </c>
      <c r="Q469" t="s">
        <v>555</v>
      </c>
      <c r="R469" t="s">
        <v>4099</v>
      </c>
      <c r="S469" s="338">
        <v>60049241</v>
      </c>
      <c r="T469" t="s">
        <v>2955</v>
      </c>
      <c r="U469">
        <v>88134791</v>
      </c>
    </row>
    <row r="470" spans="1:21">
      <c r="A470" s="341" t="s">
        <v>4100</v>
      </c>
      <c r="B470" t="s">
        <v>4101</v>
      </c>
      <c r="C470" t="s">
        <v>4102</v>
      </c>
      <c r="D470" t="s">
        <v>1494</v>
      </c>
      <c r="E470" t="s">
        <v>541</v>
      </c>
      <c r="F470" t="s">
        <v>522</v>
      </c>
      <c r="G470" t="s">
        <v>521</v>
      </c>
      <c r="H470" t="s">
        <v>541</v>
      </c>
      <c r="I470">
        <v>10401</v>
      </c>
      <c r="J470" t="s">
        <v>29</v>
      </c>
      <c r="K470" t="s">
        <v>525</v>
      </c>
      <c r="L470" t="s">
        <v>1494</v>
      </c>
      <c r="M470" t="s">
        <v>1620</v>
      </c>
      <c r="N470" t="s">
        <v>1620</v>
      </c>
      <c r="O470" t="s">
        <v>1651</v>
      </c>
      <c r="P470">
        <v>87125152</v>
      </c>
      <c r="Q470" t="s">
        <v>555</v>
      </c>
      <c r="R470" t="s">
        <v>4103</v>
      </c>
      <c r="S470" s="338">
        <v>87125152</v>
      </c>
      <c r="T470" t="s">
        <v>1623</v>
      </c>
      <c r="U470">
        <v>24166355</v>
      </c>
    </row>
    <row r="471" spans="1:21">
      <c r="A471" t="s">
        <v>4104</v>
      </c>
      <c r="B471" t="s">
        <v>4105</v>
      </c>
      <c r="C471" t="s">
        <v>4106</v>
      </c>
      <c r="D471" t="s">
        <v>1180</v>
      </c>
      <c r="E471" t="s">
        <v>524</v>
      </c>
      <c r="F471" t="s">
        <v>790</v>
      </c>
      <c r="G471" t="s">
        <v>523</v>
      </c>
      <c r="H471" t="s">
        <v>541</v>
      </c>
      <c r="I471">
        <v>60901</v>
      </c>
      <c r="J471" t="s">
        <v>454</v>
      </c>
      <c r="K471" t="s">
        <v>791</v>
      </c>
      <c r="L471" t="s">
        <v>3544</v>
      </c>
      <c r="M471" t="s">
        <v>3544</v>
      </c>
      <c r="N471" t="s">
        <v>592</v>
      </c>
      <c r="O471" t="s">
        <v>1651</v>
      </c>
      <c r="P471">
        <v>61435814</v>
      </c>
      <c r="Q471">
        <v>84950320</v>
      </c>
      <c r="R471" t="s">
        <v>4107</v>
      </c>
      <c r="S471" s="338">
        <v>84950320</v>
      </c>
      <c r="T471" t="s">
        <v>3546</v>
      </c>
      <c r="U471">
        <v>27798158</v>
      </c>
    </row>
    <row r="472" spans="1:21">
      <c r="A472" t="s">
        <v>4108</v>
      </c>
      <c r="B472" t="s">
        <v>4109</v>
      </c>
      <c r="C472" t="s">
        <v>4110</v>
      </c>
      <c r="D472" t="s">
        <v>1235</v>
      </c>
      <c r="E472" t="s">
        <v>562</v>
      </c>
      <c r="F472" t="s">
        <v>790</v>
      </c>
      <c r="G472" t="s">
        <v>573</v>
      </c>
      <c r="H472" t="s">
        <v>541</v>
      </c>
      <c r="I472">
        <v>60801</v>
      </c>
      <c r="J472" t="s">
        <v>448</v>
      </c>
      <c r="K472" t="s">
        <v>791</v>
      </c>
      <c r="L472" t="s">
        <v>1464</v>
      </c>
      <c r="M472" t="s">
        <v>1465</v>
      </c>
      <c r="N472" t="s">
        <v>802</v>
      </c>
      <c r="O472" t="s">
        <v>1651</v>
      </c>
      <c r="P472">
        <v>21006222</v>
      </c>
      <c r="Q472" t="s">
        <v>555</v>
      </c>
      <c r="R472" t="s">
        <v>4111</v>
      </c>
      <c r="S472" s="338">
        <v>85020889</v>
      </c>
      <c r="T472" t="s">
        <v>1468</v>
      </c>
      <c r="U472">
        <v>27733387</v>
      </c>
    </row>
    <row r="473" spans="1:21">
      <c r="A473" t="s">
        <v>4112</v>
      </c>
      <c r="B473" t="s">
        <v>4113</v>
      </c>
      <c r="C473" t="s">
        <v>4114</v>
      </c>
      <c r="D473" t="s">
        <v>1155</v>
      </c>
      <c r="E473" t="s">
        <v>541</v>
      </c>
      <c r="F473" t="s">
        <v>812</v>
      </c>
      <c r="G473" t="s">
        <v>540</v>
      </c>
      <c r="H473" t="s">
        <v>541</v>
      </c>
      <c r="I473">
        <v>50201</v>
      </c>
      <c r="J473" t="s">
        <v>347</v>
      </c>
      <c r="K473" t="s">
        <v>813</v>
      </c>
      <c r="L473" t="s">
        <v>1155</v>
      </c>
      <c r="M473" t="s">
        <v>1155</v>
      </c>
      <c r="N473" t="s">
        <v>1155</v>
      </c>
      <c r="O473" t="s">
        <v>1651</v>
      </c>
      <c r="P473">
        <v>25626238</v>
      </c>
      <c r="Q473" t="s">
        <v>555</v>
      </c>
      <c r="R473" t="s">
        <v>4115</v>
      </c>
      <c r="S473" s="338">
        <v>25626238</v>
      </c>
      <c r="T473" t="s">
        <v>1159</v>
      </c>
      <c r="U473">
        <v>26857009</v>
      </c>
    </row>
    <row r="474" spans="1:21">
      <c r="A474" t="s">
        <v>4116</v>
      </c>
      <c r="B474" t="s">
        <v>4117</v>
      </c>
      <c r="C474" t="s">
        <v>4118</v>
      </c>
      <c r="D474" t="s">
        <v>1566</v>
      </c>
      <c r="E474" t="s">
        <v>540</v>
      </c>
      <c r="F474" t="s">
        <v>672</v>
      </c>
      <c r="G474" t="s">
        <v>632</v>
      </c>
      <c r="H474" t="s">
        <v>524</v>
      </c>
      <c r="I474">
        <v>41003</v>
      </c>
      <c r="J474" t="s">
        <v>339</v>
      </c>
      <c r="K474" t="s">
        <v>673</v>
      </c>
      <c r="L474" t="s">
        <v>1566</v>
      </c>
      <c r="M474" t="s">
        <v>2357</v>
      </c>
      <c r="N474" t="s">
        <v>4119</v>
      </c>
      <c r="O474" t="s">
        <v>1651</v>
      </c>
      <c r="P474">
        <v>25626073</v>
      </c>
      <c r="Q474">
        <v>25626072</v>
      </c>
      <c r="R474" t="s">
        <v>4120</v>
      </c>
      <c r="S474" s="338">
        <v>88646342</v>
      </c>
      <c r="T474" t="s">
        <v>2360</v>
      </c>
      <c r="U474">
        <v>27644108</v>
      </c>
    </row>
    <row r="475" spans="1:21">
      <c r="A475" t="s">
        <v>4121</v>
      </c>
      <c r="B475" t="s">
        <v>4122</v>
      </c>
      <c r="C475" t="s">
        <v>4123</v>
      </c>
      <c r="D475" t="s">
        <v>1235</v>
      </c>
      <c r="E475" t="s">
        <v>632</v>
      </c>
      <c r="F475" t="s">
        <v>790</v>
      </c>
      <c r="G475" t="s">
        <v>632</v>
      </c>
      <c r="H475" t="s">
        <v>524</v>
      </c>
      <c r="I475">
        <v>61003</v>
      </c>
      <c r="J475" t="s">
        <v>457</v>
      </c>
      <c r="K475" t="s">
        <v>791</v>
      </c>
      <c r="L475" t="s">
        <v>1236</v>
      </c>
      <c r="M475" t="s">
        <v>1237</v>
      </c>
      <c r="N475" t="s">
        <v>2851</v>
      </c>
      <c r="O475" t="s">
        <v>1651</v>
      </c>
      <c r="P475">
        <v>25626315</v>
      </c>
      <c r="Q475">
        <v>25626306</v>
      </c>
      <c r="R475" t="s">
        <v>4124</v>
      </c>
      <c r="S475" s="338">
        <v>25626306</v>
      </c>
      <c r="T475" t="s">
        <v>1501</v>
      </c>
      <c r="U475">
        <v>27322287</v>
      </c>
    </row>
    <row r="476" spans="1:21">
      <c r="A476" t="s">
        <v>4125</v>
      </c>
      <c r="B476" t="s">
        <v>4126</v>
      </c>
      <c r="C476" t="s">
        <v>4127</v>
      </c>
      <c r="D476" t="s">
        <v>673</v>
      </c>
      <c r="E476" t="s">
        <v>541</v>
      </c>
      <c r="F476" t="s">
        <v>672</v>
      </c>
      <c r="G476" t="s">
        <v>541</v>
      </c>
      <c r="H476" t="s">
        <v>541</v>
      </c>
      <c r="I476">
        <v>40101</v>
      </c>
      <c r="J476" t="s">
        <v>294</v>
      </c>
      <c r="K476" t="s">
        <v>673</v>
      </c>
      <c r="L476" t="s">
        <v>673</v>
      </c>
      <c r="M476" t="s">
        <v>673</v>
      </c>
      <c r="N476" t="s">
        <v>4128</v>
      </c>
      <c r="O476" t="s">
        <v>1651</v>
      </c>
      <c r="P476">
        <v>22773113</v>
      </c>
      <c r="Q476" t="s">
        <v>555</v>
      </c>
      <c r="R476" t="s">
        <v>4129</v>
      </c>
      <c r="S476" s="338">
        <v>22773113</v>
      </c>
      <c r="T476" t="s">
        <v>806</v>
      </c>
      <c r="U476">
        <v>22604275</v>
      </c>
    </row>
    <row r="477" spans="1:21">
      <c r="A477" t="s">
        <v>4130</v>
      </c>
      <c r="B477" t="s">
        <v>4131</v>
      </c>
      <c r="C477" t="s">
        <v>4132</v>
      </c>
      <c r="D477" t="s">
        <v>791</v>
      </c>
      <c r="E477" t="s">
        <v>562</v>
      </c>
      <c r="F477" t="s">
        <v>790</v>
      </c>
      <c r="G477" t="s">
        <v>541</v>
      </c>
      <c r="H477" t="s">
        <v>541</v>
      </c>
      <c r="I477">
        <v>60101</v>
      </c>
      <c r="J477" t="s">
        <v>403</v>
      </c>
      <c r="K477" t="s">
        <v>791</v>
      </c>
      <c r="L477" t="s">
        <v>791</v>
      </c>
      <c r="M477" t="s">
        <v>791</v>
      </c>
      <c r="N477" t="s">
        <v>4133</v>
      </c>
      <c r="O477" t="s">
        <v>1651</v>
      </c>
      <c r="P477">
        <v>26614936</v>
      </c>
      <c r="Q477">
        <v>26614936</v>
      </c>
      <c r="R477" t="s">
        <v>4134</v>
      </c>
      <c r="S477" s="338" t="s">
        <v>4135</v>
      </c>
      <c r="T477" t="s">
        <v>825</v>
      </c>
      <c r="U477">
        <v>26611133</v>
      </c>
    </row>
    <row r="478" spans="1:21">
      <c r="A478" t="s">
        <v>4136</v>
      </c>
      <c r="B478" t="s">
        <v>4137</v>
      </c>
      <c r="C478" t="s">
        <v>4138</v>
      </c>
      <c r="D478" t="s">
        <v>899</v>
      </c>
      <c r="E478" t="s">
        <v>524</v>
      </c>
      <c r="F478" t="s">
        <v>644</v>
      </c>
      <c r="G478" t="s">
        <v>540</v>
      </c>
      <c r="H478" t="s">
        <v>523</v>
      </c>
      <c r="I478">
        <v>20209</v>
      </c>
      <c r="J478" t="s">
        <v>147</v>
      </c>
      <c r="K478" t="s">
        <v>643</v>
      </c>
      <c r="L478" t="s">
        <v>900</v>
      </c>
      <c r="M478" t="s">
        <v>901</v>
      </c>
      <c r="N478" t="s">
        <v>718</v>
      </c>
      <c r="O478" t="s">
        <v>1651</v>
      </c>
      <c r="P478">
        <v>89815397</v>
      </c>
      <c r="Q478">
        <v>25117116</v>
      </c>
      <c r="R478" t="s">
        <v>4139</v>
      </c>
      <c r="S478" s="338">
        <v>89815397</v>
      </c>
      <c r="T478" t="s">
        <v>904</v>
      </c>
      <c r="U478">
        <v>24560275</v>
      </c>
    </row>
    <row r="479" spans="1:21">
      <c r="A479" t="s">
        <v>4140</v>
      </c>
      <c r="B479" t="s">
        <v>4141</v>
      </c>
      <c r="C479" t="s">
        <v>4142</v>
      </c>
      <c r="D479" t="s">
        <v>671</v>
      </c>
      <c r="E479" t="s">
        <v>524</v>
      </c>
      <c r="F479" t="s">
        <v>522</v>
      </c>
      <c r="G479" t="s">
        <v>716</v>
      </c>
      <c r="H479" t="s">
        <v>541</v>
      </c>
      <c r="I479">
        <v>11501</v>
      </c>
      <c r="J479" t="s">
        <v>91</v>
      </c>
      <c r="K479" t="s">
        <v>525</v>
      </c>
      <c r="L479" t="s">
        <v>717</v>
      </c>
      <c r="M479" t="s">
        <v>718</v>
      </c>
      <c r="N479" t="s">
        <v>814</v>
      </c>
      <c r="O479" t="s">
        <v>1651</v>
      </c>
      <c r="P479">
        <v>22254017</v>
      </c>
      <c r="Q479">
        <v>22830771</v>
      </c>
      <c r="R479" t="s">
        <v>4143</v>
      </c>
      <c r="S479" s="338">
        <v>22254017</v>
      </c>
      <c r="T479" t="s">
        <v>704</v>
      </c>
      <c r="U479">
        <v>22340456</v>
      </c>
    </row>
    <row r="480" spans="1:21">
      <c r="A480" t="s">
        <v>4144</v>
      </c>
      <c r="B480" t="s">
        <v>4145</v>
      </c>
      <c r="C480" t="s">
        <v>4146</v>
      </c>
      <c r="D480" t="s">
        <v>1186</v>
      </c>
      <c r="E480" t="s">
        <v>540</v>
      </c>
      <c r="F480" t="s">
        <v>644</v>
      </c>
      <c r="G480" t="s">
        <v>632</v>
      </c>
      <c r="H480" t="s">
        <v>540</v>
      </c>
      <c r="I480">
        <v>21002</v>
      </c>
      <c r="J480" t="s">
        <v>198</v>
      </c>
      <c r="K480" t="s">
        <v>643</v>
      </c>
      <c r="L480" t="s">
        <v>1186</v>
      </c>
      <c r="M480" t="s">
        <v>2110</v>
      </c>
      <c r="N480" t="s">
        <v>4147</v>
      </c>
      <c r="O480" t="s">
        <v>1651</v>
      </c>
      <c r="P480">
        <v>24013122</v>
      </c>
      <c r="Q480">
        <v>24013120</v>
      </c>
      <c r="R480" t="s">
        <v>4148</v>
      </c>
      <c r="S480" s="338">
        <v>88313260</v>
      </c>
      <c r="T480" t="s">
        <v>4149</v>
      </c>
      <c r="U480">
        <v>24755008</v>
      </c>
    </row>
    <row r="481" spans="1:21">
      <c r="A481" t="s">
        <v>4150</v>
      </c>
      <c r="B481" t="s">
        <v>4151</v>
      </c>
      <c r="C481" t="s">
        <v>4152</v>
      </c>
      <c r="D481" t="s">
        <v>1018</v>
      </c>
      <c r="E481" t="s">
        <v>541</v>
      </c>
      <c r="F481" t="s">
        <v>522</v>
      </c>
      <c r="G481" t="s">
        <v>1019</v>
      </c>
      <c r="H481" t="s">
        <v>541</v>
      </c>
      <c r="I481">
        <v>11901</v>
      </c>
      <c r="J481" t="s">
        <v>1020</v>
      </c>
      <c r="K481" t="s">
        <v>525</v>
      </c>
      <c r="L481" t="s">
        <v>1018</v>
      </c>
      <c r="M481" t="s">
        <v>1021</v>
      </c>
      <c r="N481" t="s">
        <v>1905</v>
      </c>
      <c r="O481" t="s">
        <v>1651</v>
      </c>
      <c r="P481">
        <v>27715141</v>
      </c>
      <c r="Q481">
        <v>27726703</v>
      </c>
      <c r="R481" t="s">
        <v>4153</v>
      </c>
      <c r="S481" s="338">
        <v>88711013</v>
      </c>
      <c r="T481" t="s">
        <v>1907</v>
      </c>
      <c r="U481">
        <v>88223620</v>
      </c>
    </row>
    <row r="482" spans="1:21">
      <c r="A482" t="s">
        <v>4154</v>
      </c>
      <c r="B482" t="s">
        <v>4155</v>
      </c>
      <c r="C482" t="s">
        <v>4156</v>
      </c>
      <c r="D482" t="s">
        <v>811</v>
      </c>
      <c r="E482" t="s">
        <v>540</v>
      </c>
      <c r="F482" t="s">
        <v>812</v>
      </c>
      <c r="G482" t="s">
        <v>541</v>
      </c>
      <c r="H482" t="s">
        <v>541</v>
      </c>
      <c r="I482">
        <v>50101</v>
      </c>
      <c r="J482" t="s">
        <v>342</v>
      </c>
      <c r="K482" t="s">
        <v>813</v>
      </c>
      <c r="L482" t="s">
        <v>811</v>
      </c>
      <c r="M482" t="s">
        <v>811</v>
      </c>
      <c r="N482" t="s">
        <v>2410</v>
      </c>
      <c r="O482" t="s">
        <v>1651</v>
      </c>
      <c r="P482">
        <v>85996035</v>
      </c>
      <c r="Q482">
        <v>88335706</v>
      </c>
      <c r="R482" t="s">
        <v>4157</v>
      </c>
      <c r="S482" s="338">
        <v>88335706</v>
      </c>
      <c r="T482" t="s">
        <v>817</v>
      </c>
      <c r="U482">
        <v>85976933</v>
      </c>
    </row>
    <row r="483" spans="1:21">
      <c r="A483" t="s">
        <v>4158</v>
      </c>
      <c r="B483" t="s">
        <v>4159</v>
      </c>
      <c r="C483" t="s">
        <v>4160</v>
      </c>
      <c r="D483" t="s">
        <v>866</v>
      </c>
      <c r="E483" t="s">
        <v>540</v>
      </c>
      <c r="F483" t="s">
        <v>867</v>
      </c>
      <c r="G483" t="s">
        <v>541</v>
      </c>
      <c r="H483" t="s">
        <v>541</v>
      </c>
      <c r="I483">
        <v>70101</v>
      </c>
      <c r="J483" t="s">
        <v>464</v>
      </c>
      <c r="K483" t="s">
        <v>866</v>
      </c>
      <c r="L483" t="s">
        <v>866</v>
      </c>
      <c r="M483" t="s">
        <v>866</v>
      </c>
      <c r="N483" t="s">
        <v>832</v>
      </c>
      <c r="O483" t="s">
        <v>1651</v>
      </c>
      <c r="P483">
        <v>27582510</v>
      </c>
      <c r="Q483">
        <v>60694597</v>
      </c>
      <c r="R483" t="s">
        <v>4161</v>
      </c>
      <c r="S483" s="338">
        <v>60694597</v>
      </c>
      <c r="T483" t="s">
        <v>2563</v>
      </c>
      <c r="U483">
        <v>27582530</v>
      </c>
    </row>
    <row r="484" spans="1:21">
      <c r="A484" t="s">
        <v>4162</v>
      </c>
      <c r="B484" t="s">
        <v>4163</v>
      </c>
      <c r="C484" t="s">
        <v>4164</v>
      </c>
      <c r="D484" t="s">
        <v>697</v>
      </c>
      <c r="E484" t="s">
        <v>541</v>
      </c>
      <c r="F484" t="s">
        <v>696</v>
      </c>
      <c r="G484" t="s">
        <v>541</v>
      </c>
      <c r="H484" t="s">
        <v>541</v>
      </c>
      <c r="I484">
        <v>30101</v>
      </c>
      <c r="J484" t="s">
        <v>241</v>
      </c>
      <c r="K484" t="s">
        <v>697</v>
      </c>
      <c r="L484" t="s">
        <v>697</v>
      </c>
      <c r="M484" t="s">
        <v>1059</v>
      </c>
      <c r="N484" t="s">
        <v>4165</v>
      </c>
      <c r="O484" t="s">
        <v>1651</v>
      </c>
      <c r="P484">
        <v>25509358</v>
      </c>
      <c r="Q484">
        <v>25502411</v>
      </c>
      <c r="R484" t="s">
        <v>4166</v>
      </c>
      <c r="S484" s="338">
        <v>25509358</v>
      </c>
      <c r="T484" t="s">
        <v>1062</v>
      </c>
      <c r="U484">
        <v>25520752</v>
      </c>
    </row>
    <row r="485" spans="1:21">
      <c r="A485" t="s">
        <v>4167</v>
      </c>
      <c r="B485" t="s">
        <v>4168</v>
      </c>
      <c r="C485" t="s">
        <v>4169</v>
      </c>
      <c r="D485" t="s">
        <v>643</v>
      </c>
      <c r="E485" t="s">
        <v>541</v>
      </c>
      <c r="F485" t="s">
        <v>644</v>
      </c>
      <c r="G485" t="s">
        <v>541</v>
      </c>
      <c r="H485" t="s">
        <v>541</v>
      </c>
      <c r="I485">
        <v>20101</v>
      </c>
      <c r="J485" t="s">
        <v>125</v>
      </c>
      <c r="K485" t="s">
        <v>643</v>
      </c>
      <c r="L485" t="s">
        <v>643</v>
      </c>
      <c r="M485" t="s">
        <v>643</v>
      </c>
      <c r="N485" t="s">
        <v>4170</v>
      </c>
      <c r="O485" t="s">
        <v>1651</v>
      </c>
      <c r="P485">
        <v>24314405</v>
      </c>
      <c r="Q485">
        <v>24309782</v>
      </c>
      <c r="R485" t="s">
        <v>4171</v>
      </c>
      <c r="S485" s="338">
        <v>24309782</v>
      </c>
      <c r="T485" t="s">
        <v>1995</v>
      </c>
      <c r="U485">
        <v>24433490</v>
      </c>
    </row>
    <row r="486" spans="1:21">
      <c r="A486" t="s">
        <v>4172</v>
      </c>
      <c r="B486" t="s">
        <v>4173</v>
      </c>
      <c r="C486" t="s">
        <v>4174</v>
      </c>
      <c r="D486" t="s">
        <v>673</v>
      </c>
      <c r="E486" t="s">
        <v>874</v>
      </c>
      <c r="F486" t="s">
        <v>672</v>
      </c>
      <c r="G486" t="s">
        <v>541</v>
      </c>
      <c r="H486" t="s">
        <v>521</v>
      </c>
      <c r="I486">
        <v>40104</v>
      </c>
      <c r="J486" t="s">
        <v>297</v>
      </c>
      <c r="K486" t="s">
        <v>673</v>
      </c>
      <c r="L486" t="s">
        <v>673</v>
      </c>
      <c r="M486" t="s">
        <v>2369</v>
      </c>
      <c r="N486" t="s">
        <v>4175</v>
      </c>
      <c r="O486" t="s">
        <v>1651</v>
      </c>
      <c r="P486">
        <v>22938335</v>
      </c>
      <c r="Q486">
        <v>22938334</v>
      </c>
      <c r="R486" t="s">
        <v>4176</v>
      </c>
      <c r="S486" s="338">
        <v>22938335</v>
      </c>
      <c r="T486" t="s">
        <v>4177</v>
      </c>
      <c r="U486">
        <v>22654303</v>
      </c>
    </row>
    <row r="487" spans="1:21">
      <c r="A487" t="s">
        <v>4178</v>
      </c>
      <c r="B487" t="s">
        <v>4179</v>
      </c>
      <c r="C487" t="s">
        <v>4180</v>
      </c>
      <c r="D487" t="s">
        <v>811</v>
      </c>
      <c r="E487" t="s">
        <v>540</v>
      </c>
      <c r="F487" t="s">
        <v>812</v>
      </c>
      <c r="G487" t="s">
        <v>541</v>
      </c>
      <c r="H487" t="s">
        <v>541</v>
      </c>
      <c r="I487">
        <v>50101</v>
      </c>
      <c r="J487" t="s">
        <v>342</v>
      </c>
      <c r="K487" t="s">
        <v>813</v>
      </c>
      <c r="L487" t="s">
        <v>811</v>
      </c>
      <c r="M487" t="s">
        <v>811</v>
      </c>
      <c r="N487" t="s">
        <v>4181</v>
      </c>
      <c r="O487" t="s">
        <v>1651</v>
      </c>
      <c r="P487" t="s">
        <v>555</v>
      </c>
      <c r="Q487" t="s">
        <v>555</v>
      </c>
      <c r="R487" t="s">
        <v>4182</v>
      </c>
      <c r="S487" s="338">
        <v>60594668</v>
      </c>
      <c r="T487" t="s">
        <v>817</v>
      </c>
      <c r="U487">
        <v>85976933</v>
      </c>
    </row>
  </sheetData>
  <sheetProtection algorithmName="SHA-512" hashValue="IJSjA1JU+0ON3wrtRxPIBfgz1JVub42x0OyjCFbNParHKKRXyxAkZxX94Q5TKU0vOkGWNoGskfUmiii59qyKmg==" saltValue="UZ+1kbtZE6H273pwXIr+xQ==" spinCount="100000" sheet="1" objects="1" scenarios="1"/>
  <autoFilter ref="A2:U487" xr:uid="{00000000-0009-0000-0000-000002000000}"/>
  <sortState xmlns:xlrd2="http://schemas.microsoft.com/office/spreadsheetml/2017/richdata2" ref="A3:U487">
    <sortCondition ref="A3:A48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E92"/>
  <sheetViews>
    <sheetView showGridLines="0" tabSelected="1" zoomScale="95" zoomScaleNormal="95" workbookViewId="0"/>
  </sheetViews>
  <sheetFormatPr defaultColWidth="11.42578125" defaultRowHeight="15"/>
  <cols>
    <col min="1" max="1" width="6.85546875" style="539" customWidth="1"/>
    <col min="2" max="2" width="43.140625" style="9" customWidth="1"/>
    <col min="3" max="3" width="63.85546875" style="9" customWidth="1"/>
    <col min="4" max="4" width="2.85546875" style="9" customWidth="1"/>
    <col min="5" max="5" width="45" style="9" customWidth="1"/>
    <col min="6" max="16384" width="11.42578125" style="7"/>
  </cols>
  <sheetData>
    <row r="1" spans="1:5">
      <c r="A1" s="539">
        <v>1</v>
      </c>
    </row>
    <row r="2" spans="1:5" ht="33.75">
      <c r="A2" s="539">
        <v>2</v>
      </c>
      <c r="B2" s="562" t="s">
        <v>4183</v>
      </c>
      <c r="C2" s="562"/>
      <c r="D2" s="562"/>
      <c r="E2" s="562"/>
    </row>
    <row r="3" spans="1:5" ht="31.5">
      <c r="A3" s="539">
        <v>3</v>
      </c>
      <c r="B3" s="563" t="s">
        <v>4184</v>
      </c>
      <c r="C3" s="563"/>
      <c r="D3" s="563"/>
      <c r="E3" s="563"/>
    </row>
    <row r="4" spans="1:5" s="9" customFormat="1" ht="26.25">
      <c r="A4" s="539">
        <v>4</v>
      </c>
      <c r="B4" s="577" t="s">
        <v>4185</v>
      </c>
      <c r="C4" s="577"/>
      <c r="D4" s="577"/>
      <c r="E4" s="577"/>
    </row>
    <row r="5" spans="1:5" ht="12" customHeight="1">
      <c r="A5" s="539">
        <v>5</v>
      </c>
      <c r="D5" s="8"/>
      <c r="E5" s="564" t="s">
        <v>4186</v>
      </c>
    </row>
    <row r="6" spans="1:5" ht="21.75" customHeight="1">
      <c r="A6" s="539">
        <v>6</v>
      </c>
      <c r="B6" s="10" t="s">
        <v>4187</v>
      </c>
      <c r="C6" s="344"/>
      <c r="D6" s="12"/>
      <c r="E6" s="565"/>
    </row>
    <row r="7" spans="1:5" ht="21.75" customHeight="1">
      <c r="A7" s="539">
        <v>7</v>
      </c>
      <c r="B7" s="10" t="s">
        <v>4188</v>
      </c>
      <c r="C7" s="345" t="str">
        <f>IFERROR(VLOOKUP(C6,datos,3,0),"")</f>
        <v/>
      </c>
      <c r="D7" s="12"/>
      <c r="E7" s="566" t="str">
        <f>CONCATENATE("4.",C8,"-",C6,"-",C7)</f>
        <v>4.--</v>
      </c>
    </row>
    <row r="8" spans="1:5" ht="21.75" customHeight="1">
      <c r="A8" s="539">
        <v>8</v>
      </c>
      <c r="B8" s="10" t="s">
        <v>4189</v>
      </c>
      <c r="C8" s="13" t="str">
        <f>IFERROR(VLOOKUP(C6,datos,2,0),"")</f>
        <v/>
      </c>
      <c r="D8" s="12"/>
      <c r="E8" s="567"/>
    </row>
    <row r="9" spans="1:5" ht="21" customHeight="1">
      <c r="A9" s="539">
        <v>9</v>
      </c>
      <c r="B9" s="10"/>
      <c r="D9" s="12"/>
      <c r="E9" s="14"/>
    </row>
    <row r="10" spans="1:5" ht="21" customHeight="1">
      <c r="A10" s="539">
        <v>10</v>
      </c>
      <c r="B10" s="10" t="s">
        <v>4190</v>
      </c>
      <c r="C10" s="346" t="str">
        <f>IFERROR(VLOOKUP(C6,datos,16,0),"")</f>
        <v/>
      </c>
      <c r="D10" s="15"/>
    </row>
    <row r="11" spans="1:5" ht="21" customHeight="1">
      <c r="A11" s="539">
        <v>11</v>
      </c>
      <c r="B11" s="10" t="s">
        <v>4191</v>
      </c>
      <c r="C11" s="346" t="str">
        <f>IFERROR(VLOOKUP(C6,datos,17,0),"")</f>
        <v/>
      </c>
      <c r="D11" s="15"/>
    </row>
    <row r="12" spans="1:5" ht="21" customHeight="1">
      <c r="A12" s="539">
        <v>12</v>
      </c>
      <c r="B12" s="10"/>
      <c r="C12" s="16"/>
      <c r="D12" s="15"/>
      <c r="E12" s="17" t="s">
        <v>4192</v>
      </c>
    </row>
    <row r="13" spans="1:5" ht="21" customHeight="1">
      <c r="A13" s="539">
        <v>13</v>
      </c>
      <c r="B13" s="10" t="s">
        <v>4193</v>
      </c>
      <c r="C13" s="347" t="str">
        <f>IFERROR(VLOOKUP(C14,prov,2,0),"")</f>
        <v/>
      </c>
      <c r="D13" s="18"/>
    </row>
    <row r="14" spans="1:5" ht="21" customHeight="1">
      <c r="A14" s="539">
        <v>14</v>
      </c>
      <c r="B14" s="10" t="s">
        <v>4194</v>
      </c>
      <c r="C14" s="19" t="str">
        <f>IFERROR(VLOOKUP(C6,datos,9,0),"")</f>
        <v/>
      </c>
      <c r="D14" s="18"/>
    </row>
    <row r="15" spans="1:5" ht="21" customHeight="1">
      <c r="A15" s="539">
        <v>15</v>
      </c>
      <c r="B15" s="20" t="s">
        <v>4195</v>
      </c>
      <c r="C15" s="348" t="str">
        <f>IFERROR(VLOOKUP(C6,datos,15,0),"")</f>
        <v/>
      </c>
      <c r="D15" s="21"/>
    </row>
    <row r="16" spans="1:5" ht="21" customHeight="1">
      <c r="A16" s="539">
        <v>16</v>
      </c>
      <c r="B16" s="20" t="s">
        <v>4196</v>
      </c>
      <c r="C16" s="348" t="str">
        <f>IFERROR(VLOOKUP(C6,datos,4,0),"")</f>
        <v/>
      </c>
      <c r="D16" s="21"/>
    </row>
    <row r="17" spans="1:5" ht="21" customHeight="1">
      <c r="A17" s="539">
        <v>17</v>
      </c>
      <c r="B17" s="20" t="s">
        <v>4197</v>
      </c>
      <c r="C17" s="349" t="str">
        <f>IFERROR(VLOOKUP(C6,datos,5,0),"")</f>
        <v/>
      </c>
      <c r="D17" s="21"/>
      <c r="E17" s="17" t="s">
        <v>4198</v>
      </c>
    </row>
    <row r="18" spans="1:5" ht="21" customHeight="1">
      <c r="A18" s="539">
        <v>18</v>
      </c>
      <c r="B18" s="22"/>
      <c r="C18" s="22"/>
    </row>
    <row r="19" spans="1:5" ht="21" customHeight="1">
      <c r="A19" s="539">
        <v>19</v>
      </c>
      <c r="B19" s="10" t="s">
        <v>4199</v>
      </c>
      <c r="C19" s="350" t="str">
        <f>IFERROR(VLOOKUP(C6,datos,18,0),"")</f>
        <v/>
      </c>
      <c r="D19" s="23"/>
      <c r="E19" s="7"/>
    </row>
    <row r="20" spans="1:5" ht="21" customHeight="1">
      <c r="A20" s="539">
        <v>20</v>
      </c>
      <c r="B20" s="10" t="s">
        <v>4200</v>
      </c>
      <c r="C20" s="346" t="str">
        <f>IFERROR(VLOOKUP(C6,datos,19,0),"")</f>
        <v/>
      </c>
      <c r="D20" s="24"/>
      <c r="E20" s="7"/>
    </row>
    <row r="21" spans="1:5" ht="21" customHeight="1">
      <c r="A21" s="539">
        <v>21</v>
      </c>
      <c r="B21" s="10" t="s">
        <v>4201</v>
      </c>
      <c r="C21" s="350" t="str">
        <f>IFERROR(VLOOKUP(C6,datos,20,0),"")</f>
        <v/>
      </c>
      <c r="D21" s="21"/>
      <c r="E21" s="7"/>
    </row>
    <row r="22" spans="1:5" ht="21" customHeight="1">
      <c r="A22" s="539">
        <v>22</v>
      </c>
      <c r="B22" s="10" t="s">
        <v>4202</v>
      </c>
      <c r="C22" s="346" t="str">
        <f>IFERROR(VLOOKUP(C6,datos,21,0),"")</f>
        <v/>
      </c>
      <c r="E22" s="17" t="s">
        <v>4203</v>
      </c>
    </row>
    <row r="23" spans="1:5" ht="21" customHeight="1">
      <c r="B23" s="25"/>
      <c r="E23" s="7"/>
    </row>
    <row r="24" spans="1:5">
      <c r="A24" s="540"/>
      <c r="B24" s="26"/>
      <c r="C24" s="568" t="s">
        <v>4204</v>
      </c>
      <c r="D24" s="569"/>
      <c r="E24" s="570"/>
    </row>
    <row r="25" spans="1:5">
      <c r="C25" s="571"/>
      <c r="D25" s="572"/>
      <c r="E25" s="573"/>
    </row>
    <row r="26" spans="1:5">
      <c r="C26" s="571"/>
      <c r="D26" s="572"/>
      <c r="E26" s="573"/>
    </row>
    <row r="27" spans="1:5">
      <c r="C27" s="574"/>
      <c r="D27" s="575"/>
      <c r="E27" s="576"/>
    </row>
    <row r="28" spans="1:5" ht="17.25" customHeight="1">
      <c r="E28" s="7"/>
    </row>
    <row r="29" spans="1:5" ht="17.25" customHeight="1">
      <c r="E29" s="7"/>
    </row>
    <row r="30" spans="1:5" ht="17.25" customHeight="1">
      <c r="E30" s="7"/>
    </row>
    <row r="31" spans="1:5" ht="17.25" customHeight="1">
      <c r="E31" s="7"/>
    </row>
    <row r="32" spans="1:5">
      <c r="E32" s="7"/>
    </row>
    <row r="87" ht="15" customHeight="1"/>
    <row r="88" ht="14.25" customHeight="1"/>
    <row r="89" ht="14.25" customHeight="1"/>
    <row r="90" ht="14.25" customHeight="1"/>
    <row r="91" ht="14.25" customHeight="1"/>
    <row r="92" ht="15" customHeight="1"/>
  </sheetData>
  <sheetProtection algorithmName="SHA-512" hashValue="xzFomvD5dD0u/B7M7DVZDuktFuIU0ZEDcy2bEza5idx3uBJ1wl+w5Ggut/rUjAaYcHtcCb5keCyPIW9sHtVY9w==" saltValue="ZNoKVuB2v4f9b/mUSnwsIg==" spinCount="100000" sheet="1" objects="1" scenarios="1"/>
  <mergeCells count="6">
    <mergeCell ref="B2:E2"/>
    <mergeCell ref="B3:E3"/>
    <mergeCell ref="E5:E6"/>
    <mergeCell ref="E7:E8"/>
    <mergeCell ref="C24:E27"/>
    <mergeCell ref="B4:E4"/>
  </mergeCells>
  <conditionalFormatting sqref="C7 C14:C17">
    <cfRule type="cellIs" dxfId="98" priority="4" operator="equal">
      <formula>#N/A</formula>
    </cfRule>
  </conditionalFormatting>
  <conditionalFormatting sqref="C10:C12">
    <cfRule type="cellIs" dxfId="97" priority="5" operator="equal">
      <formula>#N/A</formula>
    </cfRule>
  </conditionalFormatting>
  <conditionalFormatting sqref="C20">
    <cfRule type="cellIs" dxfId="96" priority="2" operator="equal">
      <formula>#N/A</formula>
    </cfRule>
  </conditionalFormatting>
  <conditionalFormatting sqref="C22">
    <cfRule type="cellIs" dxfId="95" priority="1" operator="equal">
      <formula>#N/A</formula>
    </cfRule>
  </conditionalFormatting>
  <conditionalFormatting sqref="C10:D17">
    <cfRule type="cellIs" dxfId="94" priority="3" operator="equal">
      <formula>#N/A</formula>
    </cfRule>
  </conditionalFormatting>
  <dataValidations count="1">
    <dataValidation allowBlank="1" showInputMessage="1" showErrorMessage="1" prompt="Digite únicamente los últimos 4 dígitos del Código Presupuestario." sqref="C6" xr:uid="{00000000-0002-0000-0300-000000000000}"/>
  </dataValidations>
  <printOptions horizontalCentered="1"/>
  <pageMargins left="0.19685039370078741" right="0.19685039370078741" top="1.07" bottom="0.35433070866141736" header="0.31496062992125984" footer="0.19685039370078741"/>
  <pageSetup scale="87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4">
    <pageSetUpPr fitToPage="1"/>
  </sheetPr>
  <dimension ref="A1:E93"/>
  <sheetViews>
    <sheetView showGridLines="0" zoomScale="95" zoomScaleNormal="95" workbookViewId="0"/>
  </sheetViews>
  <sheetFormatPr defaultColWidth="11.42578125" defaultRowHeight="15"/>
  <cols>
    <col min="1" max="1" width="6.7109375" style="539" customWidth="1"/>
    <col min="2" max="2" width="43.140625" style="9" customWidth="1"/>
    <col min="3" max="3" width="63.85546875" style="9" customWidth="1"/>
    <col min="4" max="4" width="2.85546875" style="9" customWidth="1"/>
    <col min="5" max="5" width="45" style="9" customWidth="1"/>
    <col min="6" max="16384" width="11.42578125" style="7"/>
  </cols>
  <sheetData>
    <row r="1" spans="1:5">
      <c r="A1" s="539">
        <v>1</v>
      </c>
    </row>
    <row r="2" spans="1:5" ht="34.5" customHeight="1">
      <c r="A2" s="539">
        <v>2</v>
      </c>
      <c r="B2" s="562" t="s">
        <v>4183</v>
      </c>
      <c r="C2" s="562"/>
      <c r="D2" s="562"/>
      <c r="E2" s="562"/>
    </row>
    <row r="3" spans="1:5" ht="31.5" customHeight="1">
      <c r="A3" s="539">
        <v>3</v>
      </c>
      <c r="B3" s="563" t="s">
        <v>4184</v>
      </c>
      <c r="C3" s="563"/>
      <c r="D3" s="563"/>
      <c r="E3" s="563"/>
    </row>
    <row r="4" spans="1:5" s="9" customFormat="1" ht="26.25">
      <c r="A4" s="539">
        <v>4</v>
      </c>
      <c r="B4" s="577" t="s">
        <v>4205</v>
      </c>
      <c r="C4" s="577"/>
      <c r="D4" s="577"/>
      <c r="E4" s="577"/>
    </row>
    <row r="5" spans="1:5" ht="15.75" customHeight="1">
      <c r="A5" s="539">
        <v>5</v>
      </c>
      <c r="D5" s="8"/>
      <c r="E5" s="564" t="s">
        <v>4186</v>
      </c>
    </row>
    <row r="6" spans="1:5" ht="15" hidden="1" customHeight="1">
      <c r="A6" s="539">
        <v>6</v>
      </c>
      <c r="B6" s="10" t="s">
        <v>4187</v>
      </c>
      <c r="C6" s="11"/>
      <c r="D6" s="12"/>
      <c r="E6" s="564"/>
    </row>
    <row r="7" spans="1:5" ht="21" customHeight="1">
      <c r="A7" s="539">
        <v>7</v>
      </c>
      <c r="B7" s="10" t="s">
        <v>4188</v>
      </c>
      <c r="C7" s="351"/>
      <c r="D7" s="12"/>
      <c r="E7" s="565"/>
    </row>
    <row r="8" spans="1:5" ht="21" customHeight="1">
      <c r="A8" s="539">
        <v>8</v>
      </c>
      <c r="B8" s="10" t="s">
        <v>4189</v>
      </c>
      <c r="C8" s="331" t="str">
        <f>IFERROR(VLOOKUP(C7,secuenc,2,0),"")</f>
        <v/>
      </c>
      <c r="D8" s="12"/>
      <c r="E8" s="566" t="str">
        <f>CONCATENATE("4.",C8,"-0000","-",C7)</f>
        <v>4.-0000-</v>
      </c>
    </row>
    <row r="9" spans="1:5" ht="21" customHeight="1">
      <c r="A9" s="539">
        <v>9</v>
      </c>
      <c r="B9" s="10"/>
      <c r="D9" s="12"/>
      <c r="E9" s="567"/>
    </row>
    <row r="10" spans="1:5" ht="21" customHeight="1">
      <c r="A10" s="539">
        <v>10</v>
      </c>
      <c r="B10" s="10" t="s">
        <v>4190</v>
      </c>
      <c r="C10" s="346" t="str">
        <f>IFERROR(VLOOKUP(C8,privadas,15,0),"")</f>
        <v/>
      </c>
      <c r="D10" s="15"/>
    </row>
    <row r="11" spans="1:5" ht="21" customHeight="1">
      <c r="A11" s="539">
        <v>11</v>
      </c>
      <c r="B11" s="10" t="s">
        <v>4191</v>
      </c>
      <c r="C11" s="346" t="str">
        <f>IFERROR(VLOOKUP(C8,privadas,16,0),"")</f>
        <v/>
      </c>
      <c r="D11" s="15"/>
    </row>
    <row r="12" spans="1:5" ht="21" customHeight="1">
      <c r="A12" s="539">
        <v>12</v>
      </c>
      <c r="B12" s="10"/>
      <c r="C12" s="16"/>
      <c r="D12" s="15"/>
      <c r="E12" s="17" t="s">
        <v>4192</v>
      </c>
    </row>
    <row r="13" spans="1:5" ht="21" customHeight="1">
      <c r="A13" s="539">
        <v>13</v>
      </c>
      <c r="B13" s="10" t="s">
        <v>4193</v>
      </c>
      <c r="C13" s="347" t="str">
        <f>IFERROR(VLOOKUP(C14,prov,2,0),"")</f>
        <v/>
      </c>
      <c r="D13" s="18"/>
    </row>
    <row r="14" spans="1:5" ht="21" customHeight="1">
      <c r="A14" s="539">
        <v>14</v>
      </c>
      <c r="B14" s="10" t="s">
        <v>4194</v>
      </c>
      <c r="C14" s="19" t="str">
        <f>IFERROR(VLOOKUP(C8,privadas,8,0),"")</f>
        <v/>
      </c>
      <c r="D14" s="18"/>
    </row>
    <row r="15" spans="1:5" ht="21" customHeight="1">
      <c r="A15" s="539">
        <v>15</v>
      </c>
      <c r="B15" s="20" t="s">
        <v>4195</v>
      </c>
      <c r="C15" s="350" t="str">
        <f>IFERROR(VLOOKUP(C8,privadas,14,0),"")</f>
        <v/>
      </c>
      <c r="D15" s="21"/>
    </row>
    <row r="16" spans="1:5" ht="21" customHeight="1">
      <c r="A16" s="539">
        <v>16</v>
      </c>
      <c r="B16" s="20" t="s">
        <v>4196</v>
      </c>
      <c r="C16" s="350" t="str">
        <f>IFERROR(VLOOKUP(C8,privadas,3,0),"")</f>
        <v/>
      </c>
      <c r="D16" s="21"/>
    </row>
    <row r="17" spans="1:5" ht="21" customHeight="1">
      <c r="A17" s="539">
        <v>17</v>
      </c>
      <c r="B17" s="20" t="s">
        <v>4197</v>
      </c>
      <c r="C17" s="352" t="str">
        <f>IFERROR(VLOOKUP(C8,privadas,4,0),"")</f>
        <v/>
      </c>
      <c r="D17" s="21"/>
      <c r="E17" s="17" t="s">
        <v>4198</v>
      </c>
    </row>
    <row r="18" spans="1:5" ht="21" customHeight="1">
      <c r="A18" s="539">
        <v>18</v>
      </c>
      <c r="B18" s="22"/>
      <c r="C18" s="22"/>
    </row>
    <row r="19" spans="1:5" ht="21" customHeight="1">
      <c r="A19" s="539">
        <v>19</v>
      </c>
      <c r="B19" s="10" t="s">
        <v>4199</v>
      </c>
      <c r="C19" s="350" t="str">
        <f>IFERROR(VLOOKUP($C$8,privadas,17,0),"")</f>
        <v/>
      </c>
      <c r="D19" s="23"/>
    </row>
    <row r="20" spans="1:5" ht="21" customHeight="1">
      <c r="A20" s="539">
        <v>20</v>
      </c>
      <c r="B20" s="10" t="s">
        <v>4200</v>
      </c>
      <c r="C20" s="346" t="str">
        <f>IFERROR(VLOOKUP($C$8,privadas,18,0),"")</f>
        <v/>
      </c>
      <c r="D20" s="24"/>
      <c r="E20" s="7"/>
    </row>
    <row r="21" spans="1:5" ht="21" customHeight="1">
      <c r="A21" s="539">
        <v>21</v>
      </c>
      <c r="B21" s="10" t="s">
        <v>4201</v>
      </c>
      <c r="C21" s="350" t="str">
        <f>IFERROR(VLOOKUP($C$8,privadas,19,0),"")</f>
        <v/>
      </c>
      <c r="D21" s="21"/>
      <c r="E21" s="7"/>
    </row>
    <row r="22" spans="1:5" ht="21" customHeight="1">
      <c r="A22" s="539">
        <v>22</v>
      </c>
      <c r="B22" s="10" t="s">
        <v>4202</v>
      </c>
      <c r="C22" s="346" t="str">
        <f>IFERROR(VLOOKUP($C$8,privadas,20,0),"")</f>
        <v/>
      </c>
      <c r="E22" s="17" t="s">
        <v>4203</v>
      </c>
    </row>
    <row r="23" spans="1:5" ht="20.25" customHeight="1">
      <c r="B23" s="25"/>
      <c r="E23" s="7"/>
    </row>
    <row r="24" spans="1:5" ht="15" customHeight="1">
      <c r="A24" s="540"/>
      <c r="B24" s="26"/>
      <c r="C24" s="568" t="s">
        <v>4204</v>
      </c>
      <c r="D24" s="569"/>
      <c r="E24" s="570"/>
    </row>
    <row r="25" spans="1:5" ht="15" customHeight="1">
      <c r="C25" s="571"/>
      <c r="D25" s="572"/>
      <c r="E25" s="573"/>
    </row>
    <row r="26" spans="1:5" ht="15" customHeight="1">
      <c r="C26" s="571"/>
      <c r="D26" s="572"/>
      <c r="E26" s="573"/>
    </row>
    <row r="27" spans="1:5" ht="15" customHeight="1">
      <c r="C27" s="574"/>
      <c r="D27" s="575"/>
      <c r="E27" s="576"/>
    </row>
    <row r="28" spans="1:5" ht="15.75" customHeight="1">
      <c r="E28" s="7"/>
    </row>
    <row r="29" spans="1:5" ht="15.75" customHeight="1">
      <c r="E29" s="7"/>
    </row>
    <row r="30" spans="1:5" ht="15.75" customHeight="1">
      <c r="E30" s="7"/>
    </row>
    <row r="31" spans="1:5" ht="15.75" customHeight="1"/>
    <row r="32" spans="1:5" ht="15.75" customHeight="1"/>
    <row r="88" ht="15" customHeight="1"/>
    <row r="89" ht="14.25" customHeight="1"/>
    <row r="90" ht="14.25" customHeight="1"/>
    <row r="91" ht="14.25" customHeight="1"/>
    <row r="92" ht="14.25" customHeight="1"/>
    <row r="93" ht="15" customHeight="1"/>
  </sheetData>
  <sheetProtection algorithmName="SHA-512" hashValue="HDH4qt7C4Yl5hTO52aiQslgIfVvPajuZUvmnp+cK743K7zc3nkbma//e5k8AqhqHHZ9f77/22xSUJ9BlCq+qNA==" saltValue="FkagMNGwjHqfZA8KkmuGIA==" spinCount="100000" sheet="1" objects="1" scenarios="1"/>
  <mergeCells count="6">
    <mergeCell ref="B2:E2"/>
    <mergeCell ref="B3:E3"/>
    <mergeCell ref="E8:E9"/>
    <mergeCell ref="C24:E27"/>
    <mergeCell ref="B4:E4"/>
    <mergeCell ref="E5:E7"/>
  </mergeCells>
  <conditionalFormatting sqref="C7">
    <cfRule type="cellIs" dxfId="93" priority="16" operator="equal">
      <formula>#N/A</formula>
    </cfRule>
  </conditionalFormatting>
  <conditionalFormatting sqref="C10:C12">
    <cfRule type="cellIs" dxfId="92" priority="9" operator="equal">
      <formula>#N/A</formula>
    </cfRule>
  </conditionalFormatting>
  <conditionalFormatting sqref="C14:C17">
    <cfRule type="cellIs" dxfId="91" priority="8" operator="equal">
      <formula>#N/A</formula>
    </cfRule>
  </conditionalFormatting>
  <conditionalFormatting sqref="C20">
    <cfRule type="cellIs" dxfId="90" priority="3" operator="equal">
      <formula>#N/A</formula>
    </cfRule>
  </conditionalFormatting>
  <conditionalFormatting sqref="C22">
    <cfRule type="cellIs" dxfId="89" priority="1" operator="equal">
      <formula>#N/A</formula>
    </cfRule>
  </conditionalFormatting>
  <conditionalFormatting sqref="C10:D17">
    <cfRule type="cellIs" dxfId="88" priority="7" operator="equal">
      <formula>#N/A</formula>
    </cfRule>
  </conditionalFormatting>
  <dataValidations count="2">
    <dataValidation type="list" allowBlank="1" showInputMessage="1" showErrorMessage="1" sqref="C7" xr:uid="{00000000-0002-0000-0400-000000000000}">
      <formula1>lista</formula1>
    </dataValidation>
    <dataValidation allowBlank="1" showInputMessage="1" showErrorMessage="1" prompt="Digite únicamente los últimos 4 dígitos del Código Presupuestario." sqref="C6" xr:uid="{FBB8339E-AE49-4234-AE03-5D9B3FFA9A4F}"/>
  </dataValidations>
  <printOptions horizontalCentered="1"/>
  <pageMargins left="0.19685039370078741" right="0.19685039370078741" top="0.89" bottom="0.35433070866141736" header="0.31496062992125984" footer="0.19685039370078741"/>
  <pageSetup scale="87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Z26"/>
  <sheetViews>
    <sheetView showGridLines="0" zoomScale="95" zoomScaleNormal="95" workbookViewId="0"/>
  </sheetViews>
  <sheetFormatPr defaultColWidth="11.42578125" defaultRowHeight="15"/>
  <cols>
    <col min="1" max="1" width="4.5703125" style="27" customWidth="1"/>
    <col min="2" max="2" width="49.85546875" style="7" customWidth="1"/>
    <col min="3" max="5" width="6.5703125" style="7" customWidth="1"/>
    <col min="6" max="23" width="6.28515625" style="7" customWidth="1"/>
    <col min="24" max="16384" width="11.42578125" style="7"/>
  </cols>
  <sheetData>
    <row r="1" spans="1:26" ht="18" customHeight="1">
      <c r="A1" s="27">
        <v>1</v>
      </c>
      <c r="B1" s="28" t="s">
        <v>4206</v>
      </c>
      <c r="C1" s="318"/>
      <c r="D1" s="319"/>
      <c r="E1" s="319"/>
      <c r="F1" s="319"/>
      <c r="G1" s="319"/>
      <c r="H1" s="318"/>
      <c r="I1" s="318"/>
      <c r="J1" s="318"/>
      <c r="K1" s="318"/>
      <c r="L1" s="318"/>
      <c r="Q1" s="256"/>
      <c r="R1" s="256"/>
      <c r="S1" s="256"/>
      <c r="T1" s="256"/>
      <c r="U1" s="256"/>
      <c r="V1" s="256"/>
      <c r="W1" s="256"/>
    </row>
    <row r="2" spans="1:26" ht="18" customHeight="1">
      <c r="A2" s="27">
        <v>2</v>
      </c>
      <c r="B2" s="28" t="s">
        <v>4207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</row>
    <row r="3" spans="1:26" ht="18" customHeight="1">
      <c r="A3" s="27">
        <v>3</v>
      </c>
      <c r="B3" s="371" t="s">
        <v>4208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</row>
    <row r="4" spans="1:26" ht="19.5" thickBot="1">
      <c r="A4" s="27">
        <v>4</v>
      </c>
      <c r="B4" s="372" t="s">
        <v>4209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56"/>
      <c r="V4" s="256"/>
      <c r="W4" s="256"/>
      <c r="X4" s="256"/>
      <c r="Y4" s="256"/>
      <c r="Z4" s="256"/>
    </row>
    <row r="5" spans="1:26" ht="22.5" customHeight="1" thickTop="1">
      <c r="A5" s="27">
        <v>5</v>
      </c>
      <c r="B5" s="590" t="s">
        <v>4210</v>
      </c>
      <c r="C5" s="592" t="s">
        <v>4211</v>
      </c>
      <c r="D5" s="579"/>
      <c r="E5" s="579"/>
      <c r="F5" s="578" t="s">
        <v>4212</v>
      </c>
      <c r="G5" s="579"/>
      <c r="H5" s="580"/>
      <c r="I5" s="578" t="s">
        <v>4213</v>
      </c>
      <c r="J5" s="579"/>
      <c r="K5" s="580"/>
      <c r="L5" s="579" t="s">
        <v>4214</v>
      </c>
      <c r="M5" s="579"/>
      <c r="N5" s="579"/>
      <c r="O5" s="578" t="s">
        <v>4215</v>
      </c>
      <c r="P5" s="579"/>
      <c r="Q5" s="580"/>
      <c r="R5" s="578" t="s">
        <v>4216</v>
      </c>
      <c r="S5" s="579"/>
      <c r="T5" s="579"/>
      <c r="U5" s="578" t="s">
        <v>4217</v>
      </c>
      <c r="V5" s="579"/>
      <c r="W5" s="579"/>
    </row>
    <row r="6" spans="1:26" ht="30" customHeight="1" thickBot="1">
      <c r="A6" s="27">
        <v>6</v>
      </c>
      <c r="B6" s="591"/>
      <c r="C6" s="33" t="s">
        <v>4211</v>
      </c>
      <c r="D6" s="34" t="s">
        <v>4218</v>
      </c>
      <c r="E6" s="35" t="s">
        <v>4219</v>
      </c>
      <c r="F6" s="36" t="s">
        <v>4211</v>
      </c>
      <c r="G6" s="34" t="s">
        <v>4218</v>
      </c>
      <c r="H6" s="35" t="s">
        <v>4219</v>
      </c>
      <c r="I6" s="36" t="s">
        <v>4211</v>
      </c>
      <c r="J6" s="34" t="s">
        <v>4218</v>
      </c>
      <c r="K6" s="35" t="s">
        <v>4219</v>
      </c>
      <c r="L6" s="36" t="s">
        <v>4211</v>
      </c>
      <c r="M6" s="34" t="s">
        <v>4218</v>
      </c>
      <c r="N6" s="37" t="s">
        <v>4219</v>
      </c>
      <c r="O6" s="36" t="s">
        <v>4211</v>
      </c>
      <c r="P6" s="34" t="s">
        <v>4218</v>
      </c>
      <c r="Q6" s="35" t="s">
        <v>4219</v>
      </c>
      <c r="R6" s="36" t="s">
        <v>4211</v>
      </c>
      <c r="S6" s="34" t="s">
        <v>4218</v>
      </c>
      <c r="T6" s="35" t="s">
        <v>4219</v>
      </c>
      <c r="U6" s="36" t="s">
        <v>4211</v>
      </c>
      <c r="V6" s="34" t="s">
        <v>4218</v>
      </c>
      <c r="W6" s="35" t="s">
        <v>4219</v>
      </c>
    </row>
    <row r="7" spans="1:26" ht="24.75" customHeight="1" thickTop="1" thickBot="1">
      <c r="A7" s="27">
        <v>7</v>
      </c>
      <c r="B7" s="38" t="s">
        <v>4220</v>
      </c>
      <c r="C7" s="39">
        <f>+D7+E7</f>
        <v>0</v>
      </c>
      <c r="D7" s="40">
        <f>+G7+J7+M7+P7+S7+V7</f>
        <v>0</v>
      </c>
      <c r="E7" s="41">
        <f>+H7+K7+N7+Q7+T7+W7</f>
        <v>0</v>
      </c>
      <c r="F7" s="42">
        <f>+G7+H7</f>
        <v>0</v>
      </c>
      <c r="G7" s="353"/>
      <c r="H7" s="354"/>
      <c r="I7" s="42">
        <f>+J7+K7</f>
        <v>0</v>
      </c>
      <c r="J7" s="353"/>
      <c r="K7" s="354"/>
      <c r="L7" s="41">
        <f>+M7+N7</f>
        <v>0</v>
      </c>
      <c r="M7" s="353"/>
      <c r="N7" s="361"/>
      <c r="O7" s="42">
        <f>+P7+Q7</f>
        <v>0</v>
      </c>
      <c r="P7" s="353"/>
      <c r="Q7" s="354"/>
      <c r="R7" s="42">
        <f>+S7+T7</f>
        <v>0</v>
      </c>
      <c r="S7" s="353"/>
      <c r="T7" s="354"/>
      <c r="U7" s="41">
        <f>+V7+W7</f>
        <v>0</v>
      </c>
      <c r="V7" s="353"/>
      <c r="W7" s="361"/>
    </row>
    <row r="8" spans="1:26" ht="24" customHeight="1">
      <c r="A8" s="27">
        <v>8</v>
      </c>
      <c r="B8" s="43" t="s">
        <v>4221</v>
      </c>
      <c r="C8" s="44">
        <f>D8+E8</f>
        <v>0</v>
      </c>
      <c r="D8" s="45">
        <f>G8+J8+M8+P8+S8+V8</f>
        <v>0</v>
      </c>
      <c r="E8" s="46">
        <f>+H8+K8+N8+Q8+T8+W8</f>
        <v>0</v>
      </c>
      <c r="F8" s="47">
        <f>+G8+H8</f>
        <v>0</v>
      </c>
      <c r="G8" s="355"/>
      <c r="H8" s="356"/>
      <c r="I8" s="47">
        <f>+J8+K8</f>
        <v>0</v>
      </c>
      <c r="J8" s="355"/>
      <c r="K8" s="356"/>
      <c r="L8" s="48">
        <f>+M8+N8</f>
        <v>0</v>
      </c>
      <c r="M8" s="355"/>
      <c r="N8" s="362"/>
      <c r="O8" s="47">
        <f>+P8+Q8</f>
        <v>0</v>
      </c>
      <c r="P8" s="355"/>
      <c r="Q8" s="356"/>
      <c r="R8" s="47">
        <f>+S8+T8</f>
        <v>0</v>
      </c>
      <c r="S8" s="355"/>
      <c r="T8" s="356"/>
      <c r="U8" s="48">
        <f>+V8+W8</f>
        <v>0</v>
      </c>
      <c r="V8" s="355"/>
      <c r="W8" s="362"/>
    </row>
    <row r="9" spans="1:26" ht="24" customHeight="1">
      <c r="A9" s="27">
        <v>9</v>
      </c>
      <c r="B9" s="49" t="s">
        <v>4222</v>
      </c>
      <c r="C9" s="50">
        <f t="shared" ref="C9" si="0">D9+E9</f>
        <v>0</v>
      </c>
      <c r="D9" s="51">
        <f t="shared" ref="D9" si="1">G9+J9+M9+P9+S9+V9</f>
        <v>0</v>
      </c>
      <c r="E9" s="52">
        <f t="shared" ref="E9" si="2">+H9+K9+N9+Q9+T9+W9</f>
        <v>0</v>
      </c>
      <c r="F9" s="53">
        <f t="shared" ref="F9" si="3">+G9+H9</f>
        <v>0</v>
      </c>
      <c r="G9" s="357"/>
      <c r="H9" s="358"/>
      <c r="I9" s="53">
        <f t="shared" ref="I9" si="4">+J9+K9</f>
        <v>0</v>
      </c>
      <c r="J9" s="357"/>
      <c r="K9" s="358"/>
      <c r="L9" s="52">
        <f t="shared" ref="L9" si="5">+M9+N9</f>
        <v>0</v>
      </c>
      <c r="M9" s="357"/>
      <c r="N9" s="363"/>
      <c r="O9" s="53">
        <f t="shared" ref="O9" si="6">+P9+Q9</f>
        <v>0</v>
      </c>
      <c r="P9" s="357"/>
      <c r="Q9" s="358"/>
      <c r="R9" s="53">
        <f t="shared" ref="R9" si="7">+S9+T9</f>
        <v>0</v>
      </c>
      <c r="S9" s="357"/>
      <c r="T9" s="358"/>
      <c r="U9" s="52">
        <f t="shared" ref="U9" si="8">+V9+W9</f>
        <v>0</v>
      </c>
      <c r="V9" s="357"/>
      <c r="W9" s="363"/>
    </row>
    <row r="10" spans="1:26" ht="24" customHeight="1">
      <c r="A10" s="27">
        <v>10</v>
      </c>
      <c r="B10" s="49" t="s">
        <v>4223</v>
      </c>
      <c r="C10" s="50">
        <f t="shared" ref="C10" si="9">D10+E10</f>
        <v>0</v>
      </c>
      <c r="D10" s="51">
        <f t="shared" ref="D10" si="10">G10+J10+M10+P10+S10+V10</f>
        <v>0</v>
      </c>
      <c r="E10" s="52">
        <f t="shared" ref="E10" si="11">+H10+K10+N10+Q10+T10+W10</f>
        <v>0</v>
      </c>
      <c r="F10" s="53">
        <f t="shared" ref="F10" si="12">+G10+H10</f>
        <v>0</v>
      </c>
      <c r="G10" s="357"/>
      <c r="H10" s="358"/>
      <c r="I10" s="53">
        <f t="shared" ref="I10" si="13">+J10+K10</f>
        <v>0</v>
      </c>
      <c r="J10" s="357"/>
      <c r="K10" s="358"/>
      <c r="L10" s="52">
        <f t="shared" ref="L10" si="14">+M10+N10</f>
        <v>0</v>
      </c>
      <c r="M10" s="357"/>
      <c r="N10" s="363"/>
      <c r="O10" s="53">
        <f t="shared" ref="O10" si="15">+P10+Q10</f>
        <v>0</v>
      </c>
      <c r="P10" s="357"/>
      <c r="Q10" s="358"/>
      <c r="R10" s="53">
        <f t="shared" ref="R10" si="16">+S10+T10</f>
        <v>0</v>
      </c>
      <c r="S10" s="357"/>
      <c r="T10" s="358"/>
      <c r="U10" s="52">
        <f t="shared" ref="U10" si="17">+V10+W10</f>
        <v>0</v>
      </c>
      <c r="V10" s="357"/>
      <c r="W10" s="363"/>
    </row>
    <row r="11" spans="1:26" ht="24" customHeight="1">
      <c r="A11" s="27">
        <v>11</v>
      </c>
      <c r="B11" s="49" t="s">
        <v>4224</v>
      </c>
      <c r="C11" s="50">
        <f t="shared" ref="C11" si="18">D11+E11</f>
        <v>0</v>
      </c>
      <c r="D11" s="51">
        <f t="shared" ref="D11" si="19">G11+J11+M11+P11+S11+V11</f>
        <v>0</v>
      </c>
      <c r="E11" s="52">
        <f t="shared" ref="E11" si="20">+H11+K11+N11+Q11+T11+W11</f>
        <v>0</v>
      </c>
      <c r="F11" s="53">
        <f t="shared" ref="F11" si="21">+G11+H11</f>
        <v>0</v>
      </c>
      <c r="G11" s="357"/>
      <c r="H11" s="358"/>
      <c r="I11" s="53">
        <f t="shared" ref="I11" si="22">+J11+K11</f>
        <v>0</v>
      </c>
      <c r="J11" s="357"/>
      <c r="K11" s="358"/>
      <c r="L11" s="52">
        <f t="shared" ref="L11" si="23">+M11+N11</f>
        <v>0</v>
      </c>
      <c r="M11" s="357"/>
      <c r="N11" s="363"/>
      <c r="O11" s="53">
        <f t="shared" ref="O11" si="24">+P11+Q11</f>
        <v>0</v>
      </c>
      <c r="P11" s="357"/>
      <c r="Q11" s="358"/>
      <c r="R11" s="53">
        <f t="shared" ref="R11" si="25">+S11+T11</f>
        <v>0</v>
      </c>
      <c r="S11" s="357"/>
      <c r="T11" s="358"/>
      <c r="U11" s="52">
        <f t="shared" ref="U11" si="26">+V11+W11</f>
        <v>0</v>
      </c>
      <c r="V11" s="357"/>
      <c r="W11" s="363"/>
    </row>
    <row r="12" spans="1:26" ht="24" customHeight="1" thickBot="1">
      <c r="A12" s="27">
        <v>12</v>
      </c>
      <c r="B12" s="54" t="s">
        <v>4225</v>
      </c>
      <c r="C12" s="55">
        <f t="shared" ref="C12" si="27">D12+E12</f>
        <v>0</v>
      </c>
      <c r="D12" s="56">
        <f t="shared" ref="D12" si="28">G12+J12+M12+P12+S12+V12</f>
        <v>0</v>
      </c>
      <c r="E12" s="57">
        <f t="shared" ref="E12" si="29">+H12+K12+N12+Q12+T12+W12</f>
        <v>0</v>
      </c>
      <c r="F12" s="58">
        <f t="shared" ref="F12" si="30">+G12+H12</f>
        <v>0</v>
      </c>
      <c r="G12" s="359"/>
      <c r="H12" s="360"/>
      <c r="I12" s="58">
        <f t="shared" ref="I12" si="31">+J12+K12</f>
        <v>0</v>
      </c>
      <c r="J12" s="359"/>
      <c r="K12" s="360"/>
      <c r="L12" s="57">
        <f t="shared" ref="L12" si="32">+M12+N12</f>
        <v>0</v>
      </c>
      <c r="M12" s="359"/>
      <c r="N12" s="364"/>
      <c r="O12" s="58">
        <f t="shared" ref="O12" si="33">+P12+Q12</f>
        <v>0</v>
      </c>
      <c r="P12" s="359"/>
      <c r="Q12" s="360"/>
      <c r="R12" s="58">
        <f t="shared" ref="R12" si="34">+S12+T12</f>
        <v>0</v>
      </c>
      <c r="S12" s="359"/>
      <c r="T12" s="360"/>
      <c r="U12" s="57">
        <f t="shared" ref="U12" si="35">+V12+W12</f>
        <v>0</v>
      </c>
      <c r="V12" s="359"/>
      <c r="W12" s="364"/>
    </row>
    <row r="13" spans="1:26" ht="24.75" customHeight="1" thickBot="1">
      <c r="A13" s="27">
        <v>13</v>
      </c>
      <c r="B13" s="321" t="s">
        <v>4226</v>
      </c>
      <c r="C13" s="322">
        <f>+D13+E13</f>
        <v>0</v>
      </c>
      <c r="D13" s="323">
        <f>((D7+D8+D9)-(D10+D11+D12))</f>
        <v>0</v>
      </c>
      <c r="E13" s="324">
        <f>((E7+E8+E9)-(E10+E11+E12))</f>
        <v>0</v>
      </c>
      <c r="F13" s="325">
        <f>+G13+H13</f>
        <v>0</v>
      </c>
      <c r="G13" s="323">
        <f>((G7+G8+G9)-(G10+G11+G12))</f>
        <v>0</v>
      </c>
      <c r="H13" s="326">
        <f>((H7+H8+H9)-(H10+H11+H12))</f>
        <v>0</v>
      </c>
      <c r="I13" s="325">
        <f>+J13+K13</f>
        <v>0</v>
      </c>
      <c r="J13" s="323">
        <f>((J7+J8+J9)-(J10+J11+J12))</f>
        <v>0</v>
      </c>
      <c r="K13" s="326">
        <f>((K7+K8+K9)-(K10+K11+K12))</f>
        <v>0</v>
      </c>
      <c r="L13" s="324">
        <f>+M13+N13</f>
        <v>0</v>
      </c>
      <c r="M13" s="323">
        <f>((M7+M8+M9)-(M10+M11+M12))</f>
        <v>0</v>
      </c>
      <c r="N13" s="324">
        <f>((N7+N8+N9)-(N10+N11+N12))</f>
        <v>0</v>
      </c>
      <c r="O13" s="325">
        <f>+P13+Q13</f>
        <v>0</v>
      </c>
      <c r="P13" s="323">
        <f>((P7+P8+P9)-(P10+P11+P12))</f>
        <v>0</v>
      </c>
      <c r="Q13" s="326">
        <f>((Q7+Q8+Q9)-(Q10+Q11+Q12))</f>
        <v>0</v>
      </c>
      <c r="R13" s="325">
        <f>+S13+T13</f>
        <v>0</v>
      </c>
      <c r="S13" s="323">
        <f>((S7+S8+S9)-(S10+S11+S12))</f>
        <v>0</v>
      </c>
      <c r="T13" s="326">
        <f>((T7+T8+T9)-(T10+T11+T12))</f>
        <v>0</v>
      </c>
      <c r="U13" s="324">
        <f>+V13+W13</f>
        <v>0</v>
      </c>
      <c r="V13" s="323">
        <f>((V7+V8+V9)-(V10+V11+V12))</f>
        <v>0</v>
      </c>
      <c r="W13" s="324">
        <f>((W7+W8+W9)-(W10+W11+W12))</f>
        <v>0</v>
      </c>
    </row>
    <row r="14" spans="1:26" ht="24.75" customHeight="1">
      <c r="A14" s="27">
        <v>14</v>
      </c>
      <c r="B14" s="373" t="s">
        <v>4227</v>
      </c>
      <c r="C14" s="48">
        <f t="shared" ref="C14:C16" si="36">D14+E14</f>
        <v>0</v>
      </c>
      <c r="D14" s="276">
        <f t="shared" ref="D14:D16" si="37">G14+J14+M14+P14+S14+V14</f>
        <v>0</v>
      </c>
      <c r="E14" s="48">
        <f t="shared" ref="E14:E16" si="38">+H14+K14+N14+Q14+T14+W14</f>
        <v>0</v>
      </c>
      <c r="F14" s="47">
        <f t="shared" ref="F14:F16" si="39">+G14+H14</f>
        <v>0</v>
      </c>
      <c r="G14" s="365"/>
      <c r="H14" s="366"/>
      <c r="I14" s="47">
        <f t="shared" ref="I14:I16" si="40">+J14+K14</f>
        <v>0</v>
      </c>
      <c r="J14" s="365"/>
      <c r="K14" s="366"/>
      <c r="L14" s="48">
        <f t="shared" ref="L14:L16" si="41">+M14+N14</f>
        <v>0</v>
      </c>
      <c r="M14" s="365"/>
      <c r="N14" s="369"/>
      <c r="O14" s="47">
        <f t="shared" ref="O14:O16" si="42">+P14+Q14</f>
        <v>0</v>
      </c>
      <c r="P14" s="365"/>
      <c r="Q14" s="366"/>
      <c r="R14" s="47">
        <f t="shared" ref="R14:R16" si="43">+S14+T14</f>
        <v>0</v>
      </c>
      <c r="S14" s="365"/>
      <c r="T14" s="366"/>
      <c r="U14" s="48">
        <f t="shared" ref="U14:U16" si="44">+V14+W14</f>
        <v>0</v>
      </c>
      <c r="V14" s="365"/>
      <c r="W14" s="369"/>
    </row>
    <row r="15" spans="1:26" ht="24.75" customHeight="1">
      <c r="A15" s="27">
        <v>15</v>
      </c>
      <c r="B15" s="49" t="s">
        <v>4228</v>
      </c>
      <c r="C15" s="52">
        <f t="shared" ref="C15" si="45">D15+E15</f>
        <v>0</v>
      </c>
      <c r="D15" s="51">
        <f t="shared" ref="D15" si="46">G15+J15+M15+P15+S15+V15</f>
        <v>0</v>
      </c>
      <c r="E15" s="52">
        <f t="shared" ref="E15" si="47">+H15+K15+N15+Q15+T15+W15</f>
        <v>0</v>
      </c>
      <c r="F15" s="53">
        <f t="shared" ref="F15" si="48">+G15+H15</f>
        <v>0</v>
      </c>
      <c r="G15" s="357"/>
      <c r="H15" s="358"/>
      <c r="I15" s="53">
        <f t="shared" ref="I15" si="49">+J15+K15</f>
        <v>0</v>
      </c>
      <c r="J15" s="357"/>
      <c r="K15" s="358"/>
      <c r="L15" s="52">
        <f t="shared" ref="L15" si="50">+M15+N15</f>
        <v>0</v>
      </c>
      <c r="M15" s="357"/>
      <c r="N15" s="363"/>
      <c r="O15" s="53">
        <f t="shared" ref="O15" si="51">+P15+Q15</f>
        <v>0</v>
      </c>
      <c r="P15" s="357"/>
      <c r="Q15" s="358"/>
      <c r="R15" s="53">
        <f t="shared" ref="R15" si="52">+S15+T15</f>
        <v>0</v>
      </c>
      <c r="S15" s="357"/>
      <c r="T15" s="358"/>
      <c r="U15" s="52">
        <f t="shared" ref="U15" si="53">+V15+W15</f>
        <v>0</v>
      </c>
      <c r="V15" s="357"/>
      <c r="W15" s="363"/>
    </row>
    <row r="16" spans="1:26" ht="24.75" customHeight="1" thickBot="1">
      <c r="A16" s="27">
        <v>16</v>
      </c>
      <c r="B16" s="374" t="s">
        <v>4229</v>
      </c>
      <c r="C16" s="279">
        <f t="shared" si="36"/>
        <v>0</v>
      </c>
      <c r="D16" s="278">
        <f t="shared" si="37"/>
        <v>0</v>
      </c>
      <c r="E16" s="279">
        <f t="shared" si="38"/>
        <v>0</v>
      </c>
      <c r="F16" s="280">
        <f t="shared" si="39"/>
        <v>0</v>
      </c>
      <c r="G16" s="367"/>
      <c r="H16" s="368"/>
      <c r="I16" s="280">
        <f t="shared" si="40"/>
        <v>0</v>
      </c>
      <c r="J16" s="367"/>
      <c r="K16" s="368"/>
      <c r="L16" s="279">
        <f t="shared" si="41"/>
        <v>0</v>
      </c>
      <c r="M16" s="367"/>
      <c r="N16" s="370"/>
      <c r="O16" s="280">
        <f t="shared" si="42"/>
        <v>0</v>
      </c>
      <c r="P16" s="367"/>
      <c r="Q16" s="368"/>
      <c r="R16" s="280">
        <f t="shared" si="43"/>
        <v>0</v>
      </c>
      <c r="S16" s="367"/>
      <c r="T16" s="368"/>
      <c r="U16" s="279">
        <f t="shared" si="44"/>
        <v>0</v>
      </c>
      <c r="V16" s="367"/>
      <c r="W16" s="370"/>
    </row>
    <row r="17" spans="1:23" ht="15.75" thickTop="1">
      <c r="A17" s="27">
        <v>17</v>
      </c>
      <c r="B17" s="329"/>
      <c r="C17" s="67"/>
      <c r="D17" s="67"/>
      <c r="E17" s="67"/>
      <c r="F17" s="68"/>
      <c r="G17" s="69" t="str">
        <f>IF((G14+G15+G16)=G13,"","XX")</f>
        <v/>
      </c>
      <c r="H17" s="69" t="str">
        <f>IF((H14+H15+H16)=H13,"","XX")</f>
        <v/>
      </c>
      <c r="I17" s="69"/>
      <c r="J17" s="69" t="str">
        <f>IF((J14+J15+J16)=J13,"","XX")</f>
        <v/>
      </c>
      <c r="K17" s="69" t="str">
        <f>IF((K14+K15+K16)=K13,"","XX")</f>
        <v/>
      </c>
      <c r="L17" s="69"/>
      <c r="M17" s="69" t="str">
        <f>IF((M14+M15+M16)=M13,"","XX")</f>
        <v/>
      </c>
      <c r="N17" s="69" t="str">
        <f>IF((N14+N15+N16)=N13,"","XX")</f>
        <v/>
      </c>
      <c r="O17" s="69"/>
      <c r="P17" s="69" t="str">
        <f>IF((P14+P15+P16)=P13,"","XX")</f>
        <v/>
      </c>
      <c r="Q17" s="69" t="str">
        <f>IF((Q14+Q15+Q16)=Q13,"","XX")</f>
        <v/>
      </c>
      <c r="R17" s="69"/>
      <c r="S17" s="69" t="str">
        <f>IF((S14+S15+S16)=S13,"","XX")</f>
        <v/>
      </c>
      <c r="T17" s="69" t="str">
        <f>IF((T14+T15+T16)=T13,"","XX")</f>
        <v/>
      </c>
      <c r="U17" s="69"/>
      <c r="V17" s="69" t="str">
        <f>IF((V14+V15+V16)=V13,"","XX")</f>
        <v/>
      </c>
      <c r="W17" s="69" t="str">
        <f>IF((W14+W15+W16)=W13,"","XX")</f>
        <v/>
      </c>
    </row>
    <row r="18" spans="1:23" ht="18" customHeight="1">
      <c r="A18" s="27">
        <v>18</v>
      </c>
      <c r="C18" s="329"/>
      <c r="D18" s="329"/>
      <c r="F18" s="593" t="str">
        <f>IF(OR(G17="XX",H17="XX",J17="XX",K17="XX",M17="XX",N17="XX",P17="XX",Q17="XX",S17="XX",T17="XX",V17="XX",W17="XX"),"¡VERIFICAR LOS DATOS!.
La MATRÍCULA FINAL y el desglose de APROBADOS, APLAZADOS y REPROBADOS (para los centros que corresponda), no coinciden.","")</f>
        <v/>
      </c>
      <c r="G18" s="593"/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  <c r="U18" s="593"/>
      <c r="V18" s="593"/>
      <c r="W18" s="593"/>
    </row>
    <row r="19" spans="1:23" ht="18" customHeight="1">
      <c r="A19" s="27">
        <v>19</v>
      </c>
      <c r="B19" s="329"/>
      <c r="C19" s="329"/>
      <c r="D19" s="329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  <c r="W19" s="593"/>
    </row>
    <row r="20" spans="1:23" ht="15.75" customHeight="1">
      <c r="A20" s="27">
        <v>20</v>
      </c>
      <c r="B20" s="330"/>
      <c r="C20" s="330"/>
      <c r="D20" s="330"/>
      <c r="F20" s="593"/>
      <c r="G20" s="593"/>
      <c r="H20" s="593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3"/>
      <c r="V20" s="593"/>
      <c r="W20" s="593"/>
    </row>
    <row r="21" spans="1:23">
      <c r="A21" s="27">
        <v>21</v>
      </c>
      <c r="B21" s="70" t="s">
        <v>4230</v>
      </c>
    </row>
    <row r="22" spans="1:23" ht="19.5" customHeight="1">
      <c r="A22" s="27">
        <v>22</v>
      </c>
      <c r="B22" s="581"/>
      <c r="C22" s="582"/>
      <c r="D22" s="582"/>
      <c r="E22" s="582"/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2"/>
      <c r="Q22" s="582"/>
      <c r="R22" s="582"/>
      <c r="S22" s="582"/>
      <c r="T22" s="582"/>
      <c r="U22" s="582"/>
      <c r="V22" s="582"/>
      <c r="W22" s="583"/>
    </row>
    <row r="23" spans="1:23" ht="19.5" customHeight="1">
      <c r="B23" s="584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6"/>
    </row>
    <row r="24" spans="1:23" ht="19.5" customHeight="1">
      <c r="B24" s="584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6"/>
    </row>
    <row r="25" spans="1:23" ht="19.5" customHeight="1">
      <c r="B25" s="584"/>
      <c r="C25" s="585"/>
      <c r="D25" s="585"/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  <c r="W25" s="586"/>
    </row>
    <row r="26" spans="1:23" ht="19.5" customHeight="1">
      <c r="B26" s="587"/>
      <c r="C26" s="588"/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9"/>
    </row>
  </sheetData>
  <sheetProtection algorithmName="SHA-512" hashValue="ND/jQOXdDLzgtpfK4fJhoE09FPphDwBqF1hRhigyjtGJnGRHFJrtIxKW485ZilpmWfXLwrBr45sim5mAhzGIww==" saltValue="3WghomQMCX3MmMuBILtY3g==" spinCount="100000" sheet="1" objects="1" scenarios="1"/>
  <mergeCells count="10">
    <mergeCell ref="O5:Q5"/>
    <mergeCell ref="R5:T5"/>
    <mergeCell ref="U5:W5"/>
    <mergeCell ref="B22:W26"/>
    <mergeCell ref="B5:B6"/>
    <mergeCell ref="C5:E5"/>
    <mergeCell ref="F5:H5"/>
    <mergeCell ref="I5:K5"/>
    <mergeCell ref="L5:N5"/>
    <mergeCell ref="F18:W20"/>
  </mergeCells>
  <conditionalFormatting sqref="C17:W17 C7:F16 I7:I16 L7:L16 O7:O16 R7:R16 U7:U16 G13:H13 J13:K13 M13:N13 P13:Q13 S13:T13 V13:W13">
    <cfRule type="cellIs" dxfId="87" priority="5" operator="equal">
      <formula>0</formula>
    </cfRule>
  </conditionalFormatting>
  <conditionalFormatting sqref="F17:W17">
    <cfRule type="cellIs" dxfId="86" priority="4" operator="equal">
      <formula>"X"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4" orientation="landscape" r:id="rId1"/>
  <headerFooter>
    <oddFooter>&amp;R&amp;"Carlito,Negrita Cursiva"Académica Diurna&amp;"Carlito,Cursiva",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7">
    <pageSetUpPr fitToPage="1"/>
  </sheetPr>
  <dimension ref="A1:N19"/>
  <sheetViews>
    <sheetView showGridLines="0" zoomScale="95" zoomScaleNormal="95" workbookViewId="0"/>
  </sheetViews>
  <sheetFormatPr defaultColWidth="11.42578125" defaultRowHeight="15"/>
  <cols>
    <col min="1" max="1" width="4.5703125" style="27" customWidth="1"/>
    <col min="2" max="2" width="45.28515625" style="7" customWidth="1"/>
    <col min="3" max="14" width="8.7109375" style="7" customWidth="1"/>
    <col min="15" max="16384" width="11.42578125" style="7"/>
  </cols>
  <sheetData>
    <row r="1" spans="1:14" ht="18" customHeight="1">
      <c r="A1" s="27">
        <v>1</v>
      </c>
      <c r="B1" s="28" t="s">
        <v>4231</v>
      </c>
      <c r="C1" s="318"/>
      <c r="D1" s="319"/>
      <c r="E1" s="319"/>
      <c r="F1" s="320"/>
    </row>
    <row r="2" spans="1:14" ht="18" customHeight="1">
      <c r="A2" s="27">
        <v>2</v>
      </c>
      <c r="B2" s="28" t="s">
        <v>4232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ht="19.5" thickBot="1">
      <c r="A3" s="27">
        <v>3</v>
      </c>
      <c r="B3" s="372" t="s">
        <v>4209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1:14" ht="22.5" customHeight="1" thickTop="1">
      <c r="A4" s="27">
        <v>4</v>
      </c>
      <c r="B4" s="590" t="s">
        <v>4210</v>
      </c>
      <c r="C4" s="594" t="s">
        <v>4211</v>
      </c>
      <c r="D4" s="595"/>
      <c r="E4" s="595"/>
      <c r="F4" s="578" t="s">
        <v>4215</v>
      </c>
      <c r="G4" s="579"/>
      <c r="H4" s="580"/>
      <c r="I4" s="578" t="s">
        <v>4216</v>
      </c>
      <c r="J4" s="579"/>
      <c r="K4" s="579"/>
      <c r="L4" s="578" t="s">
        <v>4217</v>
      </c>
      <c r="M4" s="579"/>
      <c r="N4" s="579"/>
    </row>
    <row r="5" spans="1:14" ht="30" customHeight="1" thickBot="1">
      <c r="A5" s="27">
        <v>5</v>
      </c>
      <c r="B5" s="591"/>
      <c r="C5" s="33" t="s">
        <v>4211</v>
      </c>
      <c r="D5" s="34" t="s">
        <v>4218</v>
      </c>
      <c r="E5" s="35" t="s">
        <v>4219</v>
      </c>
      <c r="F5" s="36" t="s">
        <v>4211</v>
      </c>
      <c r="G5" s="34" t="s">
        <v>4218</v>
      </c>
      <c r="H5" s="35" t="s">
        <v>4219</v>
      </c>
      <c r="I5" s="36" t="s">
        <v>4211</v>
      </c>
      <c r="J5" s="34" t="s">
        <v>4218</v>
      </c>
      <c r="K5" s="35" t="s">
        <v>4219</v>
      </c>
      <c r="L5" s="36" t="s">
        <v>4211</v>
      </c>
      <c r="M5" s="34" t="s">
        <v>4218</v>
      </c>
      <c r="N5" s="35" t="s">
        <v>4219</v>
      </c>
    </row>
    <row r="6" spans="1:14" ht="25.5" customHeight="1" thickTop="1" thickBot="1">
      <c r="A6" s="27">
        <v>6</v>
      </c>
      <c r="B6" s="38" t="s">
        <v>4220</v>
      </c>
      <c r="C6" s="39">
        <f>+D6+E6</f>
        <v>0</v>
      </c>
      <c r="D6" s="40">
        <f t="shared" ref="D6:E11" si="0">G6+J6+M6</f>
        <v>0</v>
      </c>
      <c r="E6" s="41">
        <f t="shared" si="0"/>
        <v>0</v>
      </c>
      <c r="F6" s="42">
        <f>+G6+H6</f>
        <v>0</v>
      </c>
      <c r="G6" s="353"/>
      <c r="H6" s="354"/>
      <c r="I6" s="42">
        <f>+J6+K6</f>
        <v>0</v>
      </c>
      <c r="J6" s="353"/>
      <c r="K6" s="354"/>
      <c r="L6" s="41">
        <f>+M6+N6</f>
        <v>0</v>
      </c>
      <c r="M6" s="353"/>
      <c r="N6" s="361"/>
    </row>
    <row r="7" spans="1:14" ht="24" customHeight="1">
      <c r="A7" s="27">
        <v>7</v>
      </c>
      <c r="B7" s="43" t="s">
        <v>4221</v>
      </c>
      <c r="C7" s="44">
        <f>D7+E7</f>
        <v>0</v>
      </c>
      <c r="D7" s="45">
        <f t="shared" si="0"/>
        <v>0</v>
      </c>
      <c r="E7" s="46">
        <f t="shared" si="0"/>
        <v>0</v>
      </c>
      <c r="F7" s="47">
        <f>+G7+H7</f>
        <v>0</v>
      </c>
      <c r="G7" s="355"/>
      <c r="H7" s="356"/>
      <c r="I7" s="47">
        <f>+J7+K7</f>
        <v>0</v>
      </c>
      <c r="J7" s="355"/>
      <c r="K7" s="356"/>
      <c r="L7" s="48">
        <f>+M7+N7</f>
        <v>0</v>
      </c>
      <c r="M7" s="355"/>
      <c r="N7" s="362"/>
    </row>
    <row r="8" spans="1:14" ht="24" customHeight="1">
      <c r="A8" s="27">
        <v>8</v>
      </c>
      <c r="B8" s="49" t="s">
        <v>4222</v>
      </c>
      <c r="C8" s="50">
        <f t="shared" ref="C8" si="1">D8+E8</f>
        <v>0</v>
      </c>
      <c r="D8" s="51">
        <f t="shared" si="0"/>
        <v>0</v>
      </c>
      <c r="E8" s="52">
        <f t="shared" si="0"/>
        <v>0</v>
      </c>
      <c r="F8" s="53">
        <f t="shared" ref="F8" si="2">+G8+H8</f>
        <v>0</v>
      </c>
      <c r="G8" s="357"/>
      <c r="H8" s="358"/>
      <c r="I8" s="53">
        <f t="shared" ref="I8" si="3">+J8+K8</f>
        <v>0</v>
      </c>
      <c r="J8" s="357"/>
      <c r="K8" s="358"/>
      <c r="L8" s="52">
        <f t="shared" ref="L8" si="4">+M8+N8</f>
        <v>0</v>
      </c>
      <c r="M8" s="357"/>
      <c r="N8" s="363"/>
    </row>
    <row r="9" spans="1:14" ht="24" customHeight="1">
      <c r="A9" s="27">
        <v>9</v>
      </c>
      <c r="B9" s="49" t="s">
        <v>4223</v>
      </c>
      <c r="C9" s="50">
        <f t="shared" ref="C9" si="5">D9+E9</f>
        <v>0</v>
      </c>
      <c r="D9" s="51">
        <f t="shared" si="0"/>
        <v>0</v>
      </c>
      <c r="E9" s="52">
        <f t="shared" si="0"/>
        <v>0</v>
      </c>
      <c r="F9" s="53">
        <f t="shared" ref="F9" si="6">+G9+H9</f>
        <v>0</v>
      </c>
      <c r="G9" s="357"/>
      <c r="H9" s="358"/>
      <c r="I9" s="53">
        <f t="shared" ref="I9" si="7">+J9+K9</f>
        <v>0</v>
      </c>
      <c r="J9" s="357"/>
      <c r="K9" s="358"/>
      <c r="L9" s="52">
        <f t="shared" ref="L9" si="8">+M9+N9</f>
        <v>0</v>
      </c>
      <c r="M9" s="357"/>
      <c r="N9" s="363"/>
    </row>
    <row r="10" spans="1:14" ht="24" customHeight="1">
      <c r="A10" s="27">
        <v>10</v>
      </c>
      <c r="B10" s="49" t="s">
        <v>4224</v>
      </c>
      <c r="C10" s="50">
        <f t="shared" ref="C10" si="9">D10+E10</f>
        <v>0</v>
      </c>
      <c r="D10" s="51">
        <f t="shared" si="0"/>
        <v>0</v>
      </c>
      <c r="E10" s="52">
        <f t="shared" si="0"/>
        <v>0</v>
      </c>
      <c r="F10" s="53">
        <f t="shared" ref="F10" si="10">+G10+H10</f>
        <v>0</v>
      </c>
      <c r="G10" s="357"/>
      <c r="H10" s="358"/>
      <c r="I10" s="53">
        <f t="shared" ref="I10" si="11">+J10+K10</f>
        <v>0</v>
      </c>
      <c r="J10" s="357"/>
      <c r="K10" s="358"/>
      <c r="L10" s="52">
        <f t="shared" ref="L10" si="12">+M10+N10</f>
        <v>0</v>
      </c>
      <c r="M10" s="357"/>
      <c r="N10" s="363"/>
    </row>
    <row r="11" spans="1:14" ht="24" customHeight="1" thickBot="1">
      <c r="A11" s="27">
        <v>11</v>
      </c>
      <c r="B11" s="54" t="s">
        <v>4225</v>
      </c>
      <c r="C11" s="55">
        <f t="shared" ref="C11" si="13">D11+E11</f>
        <v>0</v>
      </c>
      <c r="D11" s="56">
        <f t="shared" si="0"/>
        <v>0</v>
      </c>
      <c r="E11" s="57">
        <f t="shared" si="0"/>
        <v>0</v>
      </c>
      <c r="F11" s="58">
        <f t="shared" ref="F11" si="14">+G11+H11</f>
        <v>0</v>
      </c>
      <c r="G11" s="359"/>
      <c r="H11" s="360"/>
      <c r="I11" s="58">
        <f t="shared" ref="I11" si="15">+J11+K11</f>
        <v>0</v>
      </c>
      <c r="J11" s="359"/>
      <c r="K11" s="360"/>
      <c r="L11" s="57">
        <f t="shared" ref="L11" si="16">+M11+N11</f>
        <v>0</v>
      </c>
      <c r="M11" s="359"/>
      <c r="N11" s="364"/>
    </row>
    <row r="12" spans="1:14" ht="25.5" customHeight="1" thickBot="1">
      <c r="A12" s="27">
        <v>12</v>
      </c>
      <c r="B12" s="59" t="s">
        <v>4226</v>
      </c>
      <c r="C12" s="60">
        <f>+D12+E12</f>
        <v>0</v>
      </c>
      <c r="D12" s="61">
        <f>((D6+D7+D8)-(D9+D10+D11))</f>
        <v>0</v>
      </c>
      <c r="E12" s="62">
        <f>((E6+E7+E8)-(E9+E10+E11))</f>
        <v>0</v>
      </c>
      <c r="F12" s="63">
        <f>+G12+H12</f>
        <v>0</v>
      </c>
      <c r="G12" s="61">
        <f>((G6+G7+G8)-(G9+G10+G11))</f>
        <v>0</v>
      </c>
      <c r="H12" s="64">
        <f>((H6+H7+H8)-(H9+H10+H11))</f>
        <v>0</v>
      </c>
      <c r="I12" s="63">
        <f>+J12+K12</f>
        <v>0</v>
      </c>
      <c r="J12" s="61">
        <f>((J6+J7+J8)-(J9+J10+J11))</f>
        <v>0</v>
      </c>
      <c r="K12" s="64">
        <f>((K6+K7+K8)-(K9+K10+K11))</f>
        <v>0</v>
      </c>
      <c r="L12" s="62">
        <f>+M12+N12</f>
        <v>0</v>
      </c>
      <c r="M12" s="61">
        <f>((M6+M7+M8)-(M9+M10+M11))</f>
        <v>0</v>
      </c>
      <c r="N12" s="62">
        <f>((N6+N7+N8)-(N9+N10+N11))</f>
        <v>0</v>
      </c>
    </row>
    <row r="13" spans="1:14" ht="18" customHeight="1" thickTop="1">
      <c r="A13" s="27">
        <v>14</v>
      </c>
      <c r="C13" s="327"/>
      <c r="D13" s="327"/>
      <c r="F13" s="328"/>
      <c r="G13" s="328"/>
      <c r="H13" s="328"/>
      <c r="I13" s="328"/>
      <c r="J13" s="328"/>
      <c r="K13" s="328"/>
      <c r="L13" s="328"/>
      <c r="M13" s="328"/>
      <c r="N13" s="328"/>
    </row>
    <row r="14" spans="1:14">
      <c r="A14" s="27">
        <v>15</v>
      </c>
      <c r="B14" s="70" t="s">
        <v>4230</v>
      </c>
    </row>
    <row r="15" spans="1:14" ht="18.75" customHeight="1">
      <c r="A15" s="27">
        <v>16</v>
      </c>
      <c r="B15" s="581"/>
      <c r="C15" s="582"/>
      <c r="D15" s="582"/>
      <c r="E15" s="582"/>
      <c r="F15" s="582"/>
      <c r="G15" s="582"/>
      <c r="H15" s="582"/>
      <c r="I15" s="582"/>
      <c r="J15" s="582"/>
      <c r="K15" s="582"/>
      <c r="L15" s="582"/>
      <c r="M15" s="582"/>
      <c r="N15" s="583"/>
    </row>
    <row r="16" spans="1:14" ht="18.75" customHeight="1">
      <c r="B16" s="584"/>
      <c r="C16" s="585"/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6"/>
    </row>
    <row r="17" spans="2:14" ht="18.75" customHeight="1">
      <c r="B17" s="584"/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6"/>
    </row>
    <row r="18" spans="2:14" ht="18.75" customHeight="1">
      <c r="B18" s="584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6"/>
    </row>
    <row r="19" spans="2:14" ht="18.75" customHeight="1">
      <c r="B19" s="587"/>
      <c r="C19" s="588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9"/>
    </row>
  </sheetData>
  <sheetProtection algorithmName="SHA-512" hashValue="q9RwbadB6O+1Hn3xniAqoASWZy3OJQejWH06FWMYi28kzJ51jD2z9xo7255ZEWe6CYyo+x5ugTaNT2wz+M3g3Q==" saltValue="YdEzFvzPrT2ekNAktps7rQ==" spinCount="100000" sheet="1" objects="1" scenarios="1"/>
  <mergeCells count="6">
    <mergeCell ref="B15:N19"/>
    <mergeCell ref="B4:B5"/>
    <mergeCell ref="C4:E4"/>
    <mergeCell ref="F4:H4"/>
    <mergeCell ref="I4:K4"/>
    <mergeCell ref="L4:N4"/>
  </mergeCells>
  <conditionalFormatting sqref="C6:F12 I6:I12 L6:L12 G12:H12 J12:K12 M12:N12">
    <cfRule type="cellIs" dxfId="85" priority="2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90" orientation="landscape" r:id="rId1"/>
  <headerFooter>
    <oddFooter>&amp;R&amp;"Carlito,Negrita Cursiva"Académica Diurna&amp;"Carlito,Cursiva",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Z37"/>
  <sheetViews>
    <sheetView showGridLines="0" zoomScale="95" zoomScaleNormal="95" workbookViewId="0"/>
  </sheetViews>
  <sheetFormatPr defaultColWidth="11.42578125" defaultRowHeight="15"/>
  <cols>
    <col min="1" max="1" width="5.28515625" style="27" customWidth="1"/>
    <col min="2" max="2" width="52.85546875" style="7" customWidth="1"/>
    <col min="3" max="5" width="6.5703125" style="7" customWidth="1"/>
    <col min="6" max="23" width="6.28515625" style="7" customWidth="1"/>
    <col min="24" max="16384" width="11.42578125" style="7"/>
  </cols>
  <sheetData>
    <row r="1" spans="1:26" ht="18" customHeight="1">
      <c r="A1" s="27">
        <v>1</v>
      </c>
      <c r="B1" s="28" t="s">
        <v>4233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26" ht="18" customHeight="1">
      <c r="A2" s="27">
        <v>2</v>
      </c>
      <c r="B2" s="28" t="s">
        <v>4234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26" ht="18" customHeight="1">
      <c r="A3" s="27">
        <v>3</v>
      </c>
      <c r="B3" s="371" t="s">
        <v>4208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</row>
    <row r="4" spans="1:26" ht="19.5" thickBot="1">
      <c r="A4" s="27">
        <v>4</v>
      </c>
      <c r="B4" s="372" t="s">
        <v>4209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56"/>
      <c r="V4" s="256"/>
      <c r="W4" s="256"/>
      <c r="X4" s="256"/>
      <c r="Y4" s="256"/>
      <c r="Z4" s="256"/>
    </row>
    <row r="5" spans="1:26" ht="22.5" customHeight="1" thickTop="1">
      <c r="A5" s="27">
        <v>5</v>
      </c>
      <c r="B5" s="590" t="s">
        <v>4235</v>
      </c>
      <c r="C5" s="592" t="s">
        <v>4211</v>
      </c>
      <c r="D5" s="579"/>
      <c r="E5" s="579"/>
      <c r="F5" s="578" t="s">
        <v>4212</v>
      </c>
      <c r="G5" s="579"/>
      <c r="H5" s="580"/>
      <c r="I5" s="578" t="s">
        <v>4213</v>
      </c>
      <c r="J5" s="579"/>
      <c r="K5" s="580"/>
      <c r="L5" s="579" t="s">
        <v>4214</v>
      </c>
      <c r="M5" s="579"/>
      <c r="N5" s="579"/>
      <c r="O5" s="578" t="s">
        <v>4215</v>
      </c>
      <c r="P5" s="579"/>
      <c r="Q5" s="580"/>
      <c r="R5" s="578" t="s">
        <v>4216</v>
      </c>
      <c r="S5" s="579"/>
      <c r="T5" s="579"/>
      <c r="U5" s="578" t="s">
        <v>4217</v>
      </c>
      <c r="V5" s="579"/>
      <c r="W5" s="579"/>
    </row>
    <row r="6" spans="1:26" ht="32.25" customHeight="1" thickBot="1">
      <c r="A6" s="27">
        <v>6</v>
      </c>
      <c r="B6" s="591"/>
      <c r="C6" s="33" t="s">
        <v>4211</v>
      </c>
      <c r="D6" s="34" t="s">
        <v>4218</v>
      </c>
      <c r="E6" s="35" t="s">
        <v>4219</v>
      </c>
      <c r="F6" s="36" t="s">
        <v>4211</v>
      </c>
      <c r="G6" s="34" t="s">
        <v>4218</v>
      </c>
      <c r="H6" s="35" t="s">
        <v>4219</v>
      </c>
      <c r="I6" s="36" t="s">
        <v>4211</v>
      </c>
      <c r="J6" s="34" t="s">
        <v>4218</v>
      </c>
      <c r="K6" s="37" t="s">
        <v>4219</v>
      </c>
      <c r="L6" s="35" t="s">
        <v>4211</v>
      </c>
      <c r="M6" s="34" t="s">
        <v>4218</v>
      </c>
      <c r="N6" s="37" t="s">
        <v>4219</v>
      </c>
      <c r="O6" s="36" t="s">
        <v>4211</v>
      </c>
      <c r="P6" s="34" t="s">
        <v>4218</v>
      </c>
      <c r="Q6" s="35" t="s">
        <v>4219</v>
      </c>
      <c r="R6" s="36" t="s">
        <v>4211</v>
      </c>
      <c r="S6" s="34" t="s">
        <v>4218</v>
      </c>
      <c r="T6" s="37" t="s">
        <v>4219</v>
      </c>
      <c r="U6" s="35" t="s">
        <v>4211</v>
      </c>
      <c r="V6" s="34" t="s">
        <v>4218</v>
      </c>
      <c r="W6" s="35" t="s">
        <v>4219</v>
      </c>
    </row>
    <row r="7" spans="1:26" ht="23.25" customHeight="1" thickTop="1">
      <c r="A7" s="27">
        <v>7</v>
      </c>
      <c r="B7" s="375" t="s">
        <v>4236</v>
      </c>
      <c r="C7" s="48">
        <f t="shared" ref="C7" si="0">D7+E7</f>
        <v>0</v>
      </c>
      <c r="D7" s="276">
        <f t="shared" ref="D7" si="1">G7+J7+M7+P7+S7+V7</f>
        <v>0</v>
      </c>
      <c r="E7" s="48">
        <f t="shared" ref="E7" si="2">+H7+K7+N7+Q7+T7+W7</f>
        <v>0</v>
      </c>
      <c r="F7" s="47">
        <f t="shared" ref="F7:F19" si="3">+G7+H7</f>
        <v>0</v>
      </c>
      <c r="G7" s="381"/>
      <c r="H7" s="382"/>
      <c r="I7" s="289">
        <f t="shared" ref="I7:I19" si="4">+J7+K7</f>
        <v>0</v>
      </c>
      <c r="J7" s="381"/>
      <c r="K7" s="389"/>
      <c r="L7" s="289">
        <f t="shared" ref="L7:L19" si="5">+M7+N7</f>
        <v>0</v>
      </c>
      <c r="M7" s="381"/>
      <c r="N7" s="389"/>
      <c r="O7" s="48">
        <f t="shared" ref="O7" si="6">+P7+Q7</f>
        <v>0</v>
      </c>
      <c r="P7" s="381"/>
      <c r="Q7" s="389"/>
      <c r="R7" s="47">
        <f t="shared" ref="R7" si="7">+S7+T7</f>
        <v>0</v>
      </c>
      <c r="S7" s="381"/>
      <c r="T7" s="389"/>
      <c r="U7" s="298">
        <f t="shared" ref="U7" si="8">+V7+W7</f>
        <v>0</v>
      </c>
      <c r="V7" s="381"/>
      <c r="W7" s="382"/>
    </row>
    <row r="8" spans="1:26" ht="23.25" customHeight="1">
      <c r="A8" s="27">
        <v>8</v>
      </c>
      <c r="B8" s="376" t="s">
        <v>4237</v>
      </c>
      <c r="C8" s="299">
        <f t="shared" ref="C8:C16" si="9">D8+E8</f>
        <v>0</v>
      </c>
      <c r="D8" s="300">
        <f t="shared" ref="D8:D16" si="10">G8+J8+M8+P8+S8+V8</f>
        <v>0</v>
      </c>
      <c r="E8" s="293">
        <f t="shared" ref="E8:E16" si="11">+H8+K8+N8+Q8+T8+W8</f>
        <v>0</v>
      </c>
      <c r="F8" s="291">
        <f t="shared" ref="F8:F16" si="12">+G8+H8</f>
        <v>0</v>
      </c>
      <c r="G8" s="383"/>
      <c r="H8" s="384"/>
      <c r="I8" s="291">
        <f t="shared" ref="I8:I16" si="13">+J8+K8</f>
        <v>0</v>
      </c>
      <c r="J8" s="383"/>
      <c r="K8" s="390"/>
      <c r="L8" s="291">
        <f t="shared" ref="L8:L16" si="14">+M8+N8</f>
        <v>0</v>
      </c>
      <c r="M8" s="383"/>
      <c r="N8" s="390"/>
      <c r="O8" s="292">
        <f t="shared" ref="O8:O16" si="15">+P8+Q8</f>
        <v>0</v>
      </c>
      <c r="P8" s="383"/>
      <c r="Q8" s="390"/>
      <c r="R8" s="291">
        <f t="shared" ref="R8:R16" si="16">+S8+T8</f>
        <v>0</v>
      </c>
      <c r="S8" s="383"/>
      <c r="T8" s="390"/>
      <c r="U8" s="301">
        <f t="shared" ref="U8:U16" si="17">+V8+W8</f>
        <v>0</v>
      </c>
      <c r="V8" s="383"/>
      <c r="W8" s="384"/>
    </row>
    <row r="9" spans="1:26" ht="23.25" customHeight="1">
      <c r="A9" s="27">
        <v>9</v>
      </c>
      <c r="B9" s="377" t="s">
        <v>4238</v>
      </c>
      <c r="C9" s="50">
        <f t="shared" si="9"/>
        <v>0</v>
      </c>
      <c r="D9" s="51">
        <f t="shared" si="10"/>
        <v>0</v>
      </c>
      <c r="E9" s="290">
        <f t="shared" si="11"/>
        <v>0</v>
      </c>
      <c r="F9" s="53">
        <f t="shared" si="12"/>
        <v>0</v>
      </c>
      <c r="G9" s="357"/>
      <c r="H9" s="385"/>
      <c r="I9" s="53">
        <f t="shared" si="13"/>
        <v>0</v>
      </c>
      <c r="J9" s="357"/>
      <c r="K9" s="387"/>
      <c r="L9" s="53">
        <f t="shared" si="14"/>
        <v>0</v>
      </c>
      <c r="M9" s="357"/>
      <c r="N9" s="387"/>
      <c r="O9" s="52">
        <f t="shared" si="15"/>
        <v>0</v>
      </c>
      <c r="P9" s="357"/>
      <c r="Q9" s="387"/>
      <c r="R9" s="53">
        <f t="shared" si="16"/>
        <v>0</v>
      </c>
      <c r="S9" s="357"/>
      <c r="T9" s="387"/>
      <c r="U9" s="302">
        <f t="shared" si="17"/>
        <v>0</v>
      </c>
      <c r="V9" s="357"/>
      <c r="W9" s="385"/>
    </row>
    <row r="10" spans="1:26" ht="23.25" customHeight="1">
      <c r="A10" s="27">
        <v>10</v>
      </c>
      <c r="B10" s="377" t="s">
        <v>4239</v>
      </c>
      <c r="C10" s="50">
        <f t="shared" si="9"/>
        <v>0</v>
      </c>
      <c r="D10" s="51">
        <f t="shared" si="10"/>
        <v>0</v>
      </c>
      <c r="E10" s="290">
        <f t="shared" si="11"/>
        <v>0</v>
      </c>
      <c r="F10" s="53">
        <f t="shared" si="12"/>
        <v>0</v>
      </c>
      <c r="G10" s="357"/>
      <c r="H10" s="385"/>
      <c r="I10" s="53">
        <f t="shared" si="13"/>
        <v>0</v>
      </c>
      <c r="J10" s="357"/>
      <c r="K10" s="387"/>
      <c r="L10" s="53">
        <f t="shared" si="14"/>
        <v>0</v>
      </c>
      <c r="M10" s="357"/>
      <c r="N10" s="387"/>
      <c r="O10" s="303"/>
      <c r="P10" s="303"/>
      <c r="Q10" s="304"/>
      <c r="R10" s="305"/>
      <c r="S10" s="303"/>
      <c r="T10" s="304"/>
      <c r="U10" s="303"/>
      <c r="V10" s="303"/>
      <c r="W10" s="303"/>
    </row>
    <row r="11" spans="1:26" ht="23.25" customHeight="1">
      <c r="A11" s="27">
        <v>11</v>
      </c>
      <c r="B11" s="377" t="s">
        <v>4240</v>
      </c>
      <c r="C11" s="50">
        <f t="shared" si="9"/>
        <v>0</v>
      </c>
      <c r="D11" s="51">
        <f t="shared" si="10"/>
        <v>0</v>
      </c>
      <c r="E11" s="290">
        <f t="shared" si="11"/>
        <v>0</v>
      </c>
      <c r="F11" s="53">
        <f t="shared" si="12"/>
        <v>0</v>
      </c>
      <c r="G11" s="357"/>
      <c r="H11" s="385"/>
      <c r="I11" s="53">
        <f t="shared" si="13"/>
        <v>0</v>
      </c>
      <c r="J11" s="357"/>
      <c r="K11" s="387"/>
      <c r="L11" s="53">
        <f t="shared" si="14"/>
        <v>0</v>
      </c>
      <c r="M11" s="357"/>
      <c r="N11" s="387"/>
      <c r="O11" s="52">
        <f t="shared" si="15"/>
        <v>0</v>
      </c>
      <c r="P11" s="357"/>
      <c r="Q11" s="387"/>
      <c r="R11" s="53">
        <f t="shared" si="16"/>
        <v>0</v>
      </c>
      <c r="S11" s="357"/>
      <c r="T11" s="387"/>
      <c r="U11" s="302">
        <f t="shared" si="17"/>
        <v>0</v>
      </c>
      <c r="V11" s="357"/>
      <c r="W11" s="385"/>
    </row>
    <row r="12" spans="1:26" ht="23.25" customHeight="1">
      <c r="A12" s="27">
        <v>12</v>
      </c>
      <c r="B12" s="377" t="s">
        <v>4241</v>
      </c>
      <c r="C12" s="50">
        <f t="shared" si="9"/>
        <v>0</v>
      </c>
      <c r="D12" s="51">
        <f t="shared" si="10"/>
        <v>0</v>
      </c>
      <c r="E12" s="290">
        <f t="shared" si="11"/>
        <v>0</v>
      </c>
      <c r="F12" s="53">
        <f t="shared" si="12"/>
        <v>0</v>
      </c>
      <c r="G12" s="357"/>
      <c r="H12" s="385"/>
      <c r="I12" s="53">
        <f t="shared" si="13"/>
        <v>0</v>
      </c>
      <c r="J12" s="357"/>
      <c r="K12" s="387"/>
      <c r="L12" s="53">
        <f t="shared" si="14"/>
        <v>0</v>
      </c>
      <c r="M12" s="357"/>
      <c r="N12" s="387"/>
      <c r="O12" s="52">
        <f t="shared" si="15"/>
        <v>0</v>
      </c>
      <c r="P12" s="357"/>
      <c r="Q12" s="387"/>
      <c r="R12" s="53">
        <f t="shared" si="16"/>
        <v>0</v>
      </c>
      <c r="S12" s="357"/>
      <c r="T12" s="387"/>
      <c r="U12" s="302">
        <f t="shared" si="17"/>
        <v>0</v>
      </c>
      <c r="V12" s="357"/>
      <c r="W12" s="385"/>
    </row>
    <row r="13" spans="1:26" ht="23.25" customHeight="1">
      <c r="A13" s="27">
        <v>13</v>
      </c>
      <c r="B13" s="377" t="s">
        <v>4242</v>
      </c>
      <c r="C13" s="50">
        <f t="shared" si="9"/>
        <v>0</v>
      </c>
      <c r="D13" s="51">
        <f t="shared" si="10"/>
        <v>0</v>
      </c>
      <c r="E13" s="290">
        <f t="shared" si="11"/>
        <v>0</v>
      </c>
      <c r="F13" s="53">
        <f t="shared" si="12"/>
        <v>0</v>
      </c>
      <c r="G13" s="357"/>
      <c r="H13" s="385"/>
      <c r="I13" s="53">
        <f t="shared" si="13"/>
        <v>0</v>
      </c>
      <c r="J13" s="357"/>
      <c r="K13" s="387"/>
      <c r="L13" s="53">
        <f t="shared" si="14"/>
        <v>0</v>
      </c>
      <c r="M13" s="357"/>
      <c r="N13" s="387"/>
      <c r="O13" s="52">
        <f t="shared" si="15"/>
        <v>0</v>
      </c>
      <c r="P13" s="357"/>
      <c r="Q13" s="387"/>
      <c r="R13" s="53">
        <f t="shared" si="16"/>
        <v>0</v>
      </c>
      <c r="S13" s="357"/>
      <c r="T13" s="387"/>
      <c r="U13" s="302">
        <f t="shared" si="17"/>
        <v>0</v>
      </c>
      <c r="V13" s="357"/>
      <c r="W13" s="385"/>
    </row>
    <row r="14" spans="1:26" ht="23.25" customHeight="1">
      <c r="A14" s="27">
        <v>14</v>
      </c>
      <c r="B14" s="377" t="s">
        <v>4243</v>
      </c>
      <c r="C14" s="50">
        <f t="shared" si="9"/>
        <v>0</v>
      </c>
      <c r="D14" s="51">
        <f t="shared" si="10"/>
        <v>0</v>
      </c>
      <c r="E14" s="290">
        <f t="shared" si="11"/>
        <v>0</v>
      </c>
      <c r="F14" s="53">
        <f t="shared" si="12"/>
        <v>0</v>
      </c>
      <c r="G14" s="357"/>
      <c r="H14" s="385"/>
      <c r="I14" s="53">
        <f t="shared" si="13"/>
        <v>0</v>
      </c>
      <c r="J14" s="357"/>
      <c r="K14" s="387"/>
      <c r="L14" s="53">
        <f t="shared" si="14"/>
        <v>0</v>
      </c>
      <c r="M14" s="357"/>
      <c r="N14" s="387"/>
      <c r="O14" s="52">
        <f t="shared" si="15"/>
        <v>0</v>
      </c>
      <c r="P14" s="357"/>
      <c r="Q14" s="387"/>
      <c r="R14" s="53">
        <f t="shared" si="16"/>
        <v>0</v>
      </c>
      <c r="S14" s="357"/>
      <c r="T14" s="387"/>
      <c r="U14" s="302">
        <f t="shared" si="17"/>
        <v>0</v>
      </c>
      <c r="V14" s="357"/>
      <c r="W14" s="385"/>
    </row>
    <row r="15" spans="1:26" ht="23.25" customHeight="1">
      <c r="A15" s="27">
        <v>15</v>
      </c>
      <c r="B15" s="380" t="s">
        <v>4244</v>
      </c>
      <c r="C15" s="50">
        <f t="shared" ref="C15" si="18">D15+E15</f>
        <v>0</v>
      </c>
      <c r="D15" s="51">
        <f t="shared" ref="D15" si="19">G15+J15+M15+P15+S15+V15</f>
        <v>0</v>
      </c>
      <c r="E15" s="290">
        <f t="shared" ref="E15" si="20">+H15+K15+N15+Q15+T15+W15</f>
        <v>0</v>
      </c>
      <c r="F15" s="53">
        <f t="shared" ref="F15" si="21">+G15+H15</f>
        <v>0</v>
      </c>
      <c r="G15" s="357"/>
      <c r="H15" s="385"/>
      <c r="I15" s="53">
        <f t="shared" ref="I15" si="22">+J15+K15</f>
        <v>0</v>
      </c>
      <c r="J15" s="357"/>
      <c r="K15" s="387"/>
      <c r="L15" s="53">
        <f t="shared" ref="L15" si="23">+M15+N15</f>
        <v>0</v>
      </c>
      <c r="M15" s="357"/>
      <c r="N15" s="387"/>
      <c r="O15" s="52">
        <f t="shared" ref="O15" si="24">+P15+Q15</f>
        <v>0</v>
      </c>
      <c r="P15" s="357"/>
      <c r="Q15" s="387"/>
      <c r="R15" s="53">
        <f t="shared" ref="R15" si="25">+S15+T15</f>
        <v>0</v>
      </c>
      <c r="S15" s="357"/>
      <c r="T15" s="387"/>
      <c r="U15" s="302">
        <f t="shared" ref="U15" si="26">+V15+W15</f>
        <v>0</v>
      </c>
      <c r="V15" s="357"/>
      <c r="W15" s="385"/>
    </row>
    <row r="16" spans="1:26" ht="23.25" customHeight="1">
      <c r="A16" s="27">
        <v>16</v>
      </c>
      <c r="B16" s="377" t="s">
        <v>4245</v>
      </c>
      <c r="C16" s="50">
        <f t="shared" si="9"/>
        <v>0</v>
      </c>
      <c r="D16" s="51">
        <f t="shared" si="10"/>
        <v>0</v>
      </c>
      <c r="E16" s="290">
        <f t="shared" si="11"/>
        <v>0</v>
      </c>
      <c r="F16" s="53">
        <f t="shared" si="12"/>
        <v>0</v>
      </c>
      <c r="G16" s="357"/>
      <c r="H16" s="385"/>
      <c r="I16" s="53">
        <f t="shared" si="13"/>
        <v>0</v>
      </c>
      <c r="J16" s="357"/>
      <c r="K16" s="387"/>
      <c r="L16" s="53">
        <f t="shared" si="14"/>
        <v>0</v>
      </c>
      <c r="M16" s="357"/>
      <c r="N16" s="387"/>
      <c r="O16" s="52">
        <f t="shared" si="15"/>
        <v>0</v>
      </c>
      <c r="P16" s="357"/>
      <c r="Q16" s="387"/>
      <c r="R16" s="53">
        <f t="shared" si="16"/>
        <v>0</v>
      </c>
      <c r="S16" s="357"/>
      <c r="T16" s="387"/>
      <c r="U16" s="302">
        <f t="shared" si="17"/>
        <v>0</v>
      </c>
      <c r="V16" s="357"/>
      <c r="W16" s="385"/>
    </row>
    <row r="17" spans="1:23" ht="23.25" customHeight="1">
      <c r="A17" s="27">
        <v>17</v>
      </c>
      <c r="B17" s="376" t="s">
        <v>4246</v>
      </c>
      <c r="C17" s="299">
        <f>D17+E17</f>
        <v>0</v>
      </c>
      <c r="D17" s="300">
        <f>G17+J17+M17+P17+S17+V17</f>
        <v>0</v>
      </c>
      <c r="E17" s="293">
        <f>+H17+K17+N17+Q17+T17+W17</f>
        <v>0</v>
      </c>
      <c r="F17" s="291">
        <f>+G17+H17</f>
        <v>0</v>
      </c>
      <c r="G17" s="383"/>
      <c r="H17" s="384"/>
      <c r="I17" s="291">
        <f>+J17+K17</f>
        <v>0</v>
      </c>
      <c r="J17" s="383"/>
      <c r="K17" s="390"/>
      <c r="L17" s="291">
        <f>+M17+N17</f>
        <v>0</v>
      </c>
      <c r="M17" s="383"/>
      <c r="N17" s="390"/>
      <c r="O17" s="292">
        <f>+P17+Q17</f>
        <v>0</v>
      </c>
      <c r="P17" s="383"/>
      <c r="Q17" s="390"/>
      <c r="R17" s="291">
        <f>+S17+T17</f>
        <v>0</v>
      </c>
      <c r="S17" s="383"/>
      <c r="T17" s="390"/>
      <c r="U17" s="301">
        <f>+V17+W17</f>
        <v>0</v>
      </c>
      <c r="V17" s="383"/>
      <c r="W17" s="384"/>
    </row>
    <row r="18" spans="1:23" ht="23.25" customHeight="1">
      <c r="A18" s="27">
        <v>18</v>
      </c>
      <c r="B18" s="377" t="s">
        <v>4247</v>
      </c>
      <c r="C18" s="299">
        <f t="shared" ref="C18:C22" si="27">D18+E18</f>
        <v>0</v>
      </c>
      <c r="D18" s="300">
        <f t="shared" ref="D18:D21" si="28">G18+J18+M18+P18+S18+V18</f>
        <v>0</v>
      </c>
      <c r="E18" s="293">
        <f t="shared" ref="E18:E22" si="29">+H18+K18+N18+Q18+T18+W18</f>
        <v>0</v>
      </c>
      <c r="F18" s="291">
        <f t="shared" si="3"/>
        <v>0</v>
      </c>
      <c r="G18" s="383"/>
      <c r="H18" s="384"/>
      <c r="I18" s="291">
        <f t="shared" si="4"/>
        <v>0</v>
      </c>
      <c r="J18" s="383"/>
      <c r="K18" s="390"/>
      <c r="L18" s="291">
        <f t="shared" si="5"/>
        <v>0</v>
      </c>
      <c r="M18" s="383"/>
      <c r="N18" s="390"/>
      <c r="O18" s="596"/>
      <c r="P18" s="597"/>
      <c r="Q18" s="598"/>
      <c r="R18" s="306"/>
      <c r="S18" s="307"/>
      <c r="T18" s="308"/>
      <c r="U18" s="307"/>
      <c r="V18" s="307"/>
      <c r="W18" s="307"/>
    </row>
    <row r="19" spans="1:23" ht="23.25" customHeight="1">
      <c r="A19" s="27">
        <v>19</v>
      </c>
      <c r="B19" s="377" t="s">
        <v>4248</v>
      </c>
      <c r="C19" s="299">
        <f t="shared" si="27"/>
        <v>0</v>
      </c>
      <c r="D19" s="300">
        <f t="shared" si="28"/>
        <v>0</v>
      </c>
      <c r="E19" s="293">
        <f t="shared" si="29"/>
        <v>0</v>
      </c>
      <c r="F19" s="53">
        <f t="shared" si="3"/>
        <v>0</v>
      </c>
      <c r="G19" s="357"/>
      <c r="H19" s="385"/>
      <c r="I19" s="53">
        <f t="shared" si="4"/>
        <v>0</v>
      </c>
      <c r="J19" s="357"/>
      <c r="K19" s="387"/>
      <c r="L19" s="53">
        <f t="shared" si="5"/>
        <v>0</v>
      </c>
      <c r="M19" s="357"/>
      <c r="N19" s="387"/>
      <c r="O19" s="599"/>
      <c r="P19" s="600"/>
      <c r="Q19" s="601"/>
      <c r="R19" s="309"/>
      <c r="S19" s="310"/>
      <c r="T19" s="311"/>
      <c r="U19" s="310"/>
      <c r="V19" s="310"/>
      <c r="W19" s="310"/>
    </row>
    <row r="20" spans="1:23" ht="23.25" customHeight="1">
      <c r="A20" s="27">
        <v>20</v>
      </c>
      <c r="B20" s="377" t="s">
        <v>4249</v>
      </c>
      <c r="C20" s="299">
        <f t="shared" si="27"/>
        <v>0</v>
      </c>
      <c r="D20" s="300">
        <f t="shared" si="28"/>
        <v>0</v>
      </c>
      <c r="E20" s="293">
        <f t="shared" si="29"/>
        <v>0</v>
      </c>
      <c r="F20" s="53">
        <f t="shared" ref="F20:F23" si="30">+G20+H20</f>
        <v>0</v>
      </c>
      <c r="G20" s="357"/>
      <c r="H20" s="385"/>
      <c r="I20" s="53">
        <f t="shared" ref="I20:I23" si="31">+J20+K20</f>
        <v>0</v>
      </c>
      <c r="J20" s="357"/>
      <c r="K20" s="387"/>
      <c r="L20" s="53">
        <f t="shared" ref="L20:L23" si="32">+M20+N20</f>
        <v>0</v>
      </c>
      <c r="M20" s="357"/>
      <c r="N20" s="387"/>
      <c r="O20" s="52">
        <f t="shared" ref="O20" si="33">+P20+Q20</f>
        <v>0</v>
      </c>
      <c r="P20" s="357"/>
      <c r="Q20" s="387"/>
      <c r="R20" s="53">
        <f t="shared" ref="R20" si="34">+S20+T20</f>
        <v>0</v>
      </c>
      <c r="S20" s="357"/>
      <c r="T20" s="387"/>
      <c r="U20" s="302">
        <f t="shared" ref="U20" si="35">+V20+W20</f>
        <v>0</v>
      </c>
      <c r="V20" s="357"/>
      <c r="W20" s="385"/>
    </row>
    <row r="21" spans="1:23" ht="23.25" customHeight="1">
      <c r="A21" s="27">
        <v>21</v>
      </c>
      <c r="B21" s="377" t="s">
        <v>4250</v>
      </c>
      <c r="C21" s="299">
        <f t="shared" si="27"/>
        <v>0</v>
      </c>
      <c r="D21" s="300">
        <f t="shared" si="28"/>
        <v>0</v>
      </c>
      <c r="E21" s="293">
        <f t="shared" si="29"/>
        <v>0</v>
      </c>
      <c r="F21" s="53">
        <f t="shared" ref="F21" si="36">+G21+H21</f>
        <v>0</v>
      </c>
      <c r="G21" s="357"/>
      <c r="H21" s="385"/>
      <c r="I21" s="53">
        <f t="shared" ref="I21" si="37">+J21+K21</f>
        <v>0</v>
      </c>
      <c r="J21" s="357"/>
      <c r="K21" s="387"/>
      <c r="L21" s="53">
        <f t="shared" ref="L21" si="38">+M21+N21</f>
        <v>0</v>
      </c>
      <c r="M21" s="357"/>
      <c r="N21" s="387"/>
      <c r="O21" s="52">
        <f t="shared" ref="O21" si="39">+P21+Q21</f>
        <v>0</v>
      </c>
      <c r="P21" s="357"/>
      <c r="Q21" s="387"/>
      <c r="R21" s="53">
        <f t="shared" ref="R21" si="40">+S21+T21</f>
        <v>0</v>
      </c>
      <c r="S21" s="357"/>
      <c r="T21" s="387"/>
      <c r="U21" s="302">
        <f t="shared" ref="U21" si="41">+V21+W21</f>
        <v>0</v>
      </c>
      <c r="V21" s="357"/>
      <c r="W21" s="385"/>
    </row>
    <row r="22" spans="1:23" ht="23.25" customHeight="1">
      <c r="A22" s="27">
        <v>22</v>
      </c>
      <c r="B22" s="377" t="s">
        <v>4251</v>
      </c>
      <c r="C22" s="299">
        <f t="shared" si="27"/>
        <v>0</v>
      </c>
      <c r="D22" s="300">
        <f>G22+J22+M22+P22+S22+V22</f>
        <v>0</v>
      </c>
      <c r="E22" s="293">
        <f t="shared" si="29"/>
        <v>0</v>
      </c>
      <c r="F22" s="53">
        <f t="shared" si="30"/>
        <v>0</v>
      </c>
      <c r="G22" s="357"/>
      <c r="H22" s="385"/>
      <c r="I22" s="53">
        <f t="shared" si="31"/>
        <v>0</v>
      </c>
      <c r="J22" s="357"/>
      <c r="K22" s="387"/>
      <c r="L22" s="53">
        <f t="shared" si="32"/>
        <v>0</v>
      </c>
      <c r="M22" s="357"/>
      <c r="N22" s="387"/>
      <c r="O22" s="52">
        <f t="shared" ref="O22:O23" si="42">+P22+Q22</f>
        <v>0</v>
      </c>
      <c r="P22" s="357"/>
      <c r="Q22" s="387"/>
      <c r="R22" s="53">
        <f t="shared" ref="R22:R23" si="43">+S22+T22</f>
        <v>0</v>
      </c>
      <c r="S22" s="357"/>
      <c r="T22" s="387"/>
      <c r="U22" s="302">
        <f t="shared" ref="U22:U23" si="44">+V22+W22</f>
        <v>0</v>
      </c>
      <c r="V22" s="357"/>
      <c r="W22" s="385"/>
    </row>
    <row r="23" spans="1:23" ht="23.25" customHeight="1">
      <c r="A23" s="27">
        <v>23</v>
      </c>
      <c r="B23" s="377" t="s">
        <v>4252</v>
      </c>
      <c r="C23" s="50">
        <f t="shared" ref="C23" si="45">D23+E23</f>
        <v>0</v>
      </c>
      <c r="D23" s="51">
        <f t="shared" ref="D23:D26" si="46">G23+J23+M23+P23+S23+V23</f>
        <v>0</v>
      </c>
      <c r="E23" s="290">
        <f t="shared" ref="E23" si="47">+H23+K23+N23+Q23+T23+W23</f>
        <v>0</v>
      </c>
      <c r="F23" s="53">
        <f t="shared" si="30"/>
        <v>0</v>
      </c>
      <c r="G23" s="357"/>
      <c r="H23" s="385"/>
      <c r="I23" s="53">
        <f t="shared" si="31"/>
        <v>0</v>
      </c>
      <c r="J23" s="357"/>
      <c r="K23" s="387"/>
      <c r="L23" s="53">
        <f t="shared" si="32"/>
        <v>0</v>
      </c>
      <c r="M23" s="357"/>
      <c r="N23" s="387"/>
      <c r="O23" s="52">
        <f t="shared" si="42"/>
        <v>0</v>
      </c>
      <c r="P23" s="357"/>
      <c r="Q23" s="387"/>
      <c r="R23" s="53">
        <f t="shared" si="43"/>
        <v>0</v>
      </c>
      <c r="S23" s="357"/>
      <c r="T23" s="387"/>
      <c r="U23" s="302">
        <f t="shared" si="44"/>
        <v>0</v>
      </c>
      <c r="V23" s="357"/>
      <c r="W23" s="385"/>
    </row>
    <row r="24" spans="1:23" ht="23.25" customHeight="1">
      <c r="A24" s="27">
        <v>24</v>
      </c>
      <c r="B24" s="377" t="s">
        <v>4253</v>
      </c>
      <c r="C24" s="50">
        <f t="shared" ref="C24" si="48">D24+E24</f>
        <v>0</v>
      </c>
      <c r="D24" s="51">
        <f t="shared" si="46"/>
        <v>0</v>
      </c>
      <c r="E24" s="290">
        <f t="shared" ref="E24" si="49">+H24+K24+N24+Q24+T24+W24</f>
        <v>0</v>
      </c>
      <c r="F24" s="596"/>
      <c r="G24" s="597"/>
      <c r="H24" s="598"/>
      <c r="I24" s="596"/>
      <c r="J24" s="597"/>
      <c r="K24" s="598"/>
      <c r="L24" s="596"/>
      <c r="M24" s="597"/>
      <c r="N24" s="598"/>
      <c r="O24" s="52">
        <f t="shared" ref="O24:O25" si="50">+P24+Q24</f>
        <v>0</v>
      </c>
      <c r="P24" s="357"/>
      <c r="Q24" s="387"/>
      <c r="R24" s="53">
        <f t="shared" ref="R24:R28" si="51">+S24+T24</f>
        <v>0</v>
      </c>
      <c r="S24" s="357"/>
      <c r="T24" s="387"/>
      <c r="U24" s="302">
        <f t="shared" ref="U24:U28" si="52">+V24+W24</f>
        <v>0</v>
      </c>
      <c r="V24" s="357"/>
      <c r="W24" s="385"/>
    </row>
    <row r="25" spans="1:23" ht="23.25" customHeight="1">
      <c r="A25" s="27">
        <v>25</v>
      </c>
      <c r="B25" s="377" t="s">
        <v>4254</v>
      </c>
      <c r="C25" s="50">
        <f t="shared" ref="C25:C28" si="53">D25+E25</f>
        <v>0</v>
      </c>
      <c r="D25" s="51">
        <f t="shared" si="46"/>
        <v>0</v>
      </c>
      <c r="E25" s="290">
        <f t="shared" ref="E25:E28" si="54">+H25+K25+N25+Q25+T25+W25</f>
        <v>0</v>
      </c>
      <c r="F25" s="599"/>
      <c r="G25" s="600"/>
      <c r="H25" s="601"/>
      <c r="I25" s="599"/>
      <c r="J25" s="600"/>
      <c r="K25" s="601"/>
      <c r="L25" s="599"/>
      <c r="M25" s="600"/>
      <c r="N25" s="601"/>
      <c r="O25" s="52">
        <f t="shared" si="50"/>
        <v>0</v>
      </c>
      <c r="P25" s="357"/>
      <c r="Q25" s="387"/>
      <c r="R25" s="53">
        <f t="shared" si="51"/>
        <v>0</v>
      </c>
      <c r="S25" s="357"/>
      <c r="T25" s="387"/>
      <c r="U25" s="302">
        <f t="shared" si="52"/>
        <v>0</v>
      </c>
      <c r="V25" s="357"/>
      <c r="W25" s="385"/>
    </row>
    <row r="26" spans="1:23" ht="23.25" customHeight="1">
      <c r="A26" s="27">
        <v>26</v>
      </c>
      <c r="B26" s="377" t="s">
        <v>4255</v>
      </c>
      <c r="C26" s="50">
        <f t="shared" si="53"/>
        <v>0</v>
      </c>
      <c r="D26" s="51">
        <f t="shared" si="46"/>
        <v>0</v>
      </c>
      <c r="E26" s="290">
        <f>+H26+K26+N26+Q26+T26+W26</f>
        <v>0</v>
      </c>
      <c r="F26" s="53">
        <f t="shared" ref="F26:F27" si="55">+G26+H26</f>
        <v>0</v>
      </c>
      <c r="G26" s="357"/>
      <c r="H26" s="385"/>
      <c r="I26" s="53">
        <f t="shared" ref="I26:I27" si="56">+J26+K26</f>
        <v>0</v>
      </c>
      <c r="J26" s="357"/>
      <c r="K26" s="387"/>
      <c r="L26" s="53">
        <f t="shared" ref="L26:L27" si="57">+M26+N26</f>
        <v>0</v>
      </c>
      <c r="M26" s="357"/>
      <c r="N26" s="387"/>
      <c r="O26" s="52">
        <f t="shared" ref="O26:O28" si="58">+P26+Q26</f>
        <v>0</v>
      </c>
      <c r="P26" s="357"/>
      <c r="Q26" s="387"/>
      <c r="R26" s="53">
        <f t="shared" si="51"/>
        <v>0</v>
      </c>
      <c r="S26" s="357"/>
      <c r="T26" s="387"/>
      <c r="U26" s="302">
        <f t="shared" si="52"/>
        <v>0</v>
      </c>
      <c r="V26" s="357"/>
      <c r="W26" s="385"/>
    </row>
    <row r="27" spans="1:23" ht="23.25" customHeight="1">
      <c r="A27" s="27">
        <v>27</v>
      </c>
      <c r="B27" s="379" t="s">
        <v>4256</v>
      </c>
      <c r="C27" s="50">
        <f t="shared" si="53"/>
        <v>0</v>
      </c>
      <c r="D27" s="51">
        <f>G27+J27+M27+P27+S27+V27</f>
        <v>0</v>
      </c>
      <c r="E27" s="290">
        <f>+H27+K27+N27+Q27+T27+W27</f>
        <v>0</v>
      </c>
      <c r="F27" s="53">
        <f t="shared" si="55"/>
        <v>0</v>
      </c>
      <c r="G27" s="357"/>
      <c r="H27" s="385"/>
      <c r="I27" s="53">
        <f t="shared" si="56"/>
        <v>0</v>
      </c>
      <c r="J27" s="357"/>
      <c r="K27" s="387"/>
      <c r="L27" s="53">
        <f t="shared" si="57"/>
        <v>0</v>
      </c>
      <c r="M27" s="357"/>
      <c r="N27" s="387"/>
      <c r="O27" s="52">
        <f t="shared" si="58"/>
        <v>0</v>
      </c>
      <c r="P27" s="357"/>
      <c r="Q27" s="387"/>
      <c r="R27" s="53">
        <f t="shared" si="51"/>
        <v>0</v>
      </c>
      <c r="S27" s="383"/>
      <c r="T27" s="390"/>
      <c r="U27" s="302">
        <f t="shared" si="52"/>
        <v>0</v>
      </c>
      <c r="V27" s="383"/>
      <c r="W27" s="384"/>
    </row>
    <row r="28" spans="1:23" ht="23.25" customHeight="1" thickBot="1">
      <c r="A28" s="27">
        <v>28</v>
      </c>
      <c r="B28" s="378" t="s">
        <v>4257</v>
      </c>
      <c r="C28" s="277">
        <f t="shared" si="53"/>
        <v>0</v>
      </c>
      <c r="D28" s="278">
        <f>G28+J28+M28+P28+S28+V28</f>
        <v>0</v>
      </c>
      <c r="E28" s="294">
        <f t="shared" si="54"/>
        <v>0</v>
      </c>
      <c r="F28" s="280">
        <f t="shared" ref="F28" si="59">+G28+H28</f>
        <v>0</v>
      </c>
      <c r="G28" s="367"/>
      <c r="H28" s="386"/>
      <c r="I28" s="280">
        <f t="shared" ref="I28" si="60">+J28+K28</f>
        <v>0</v>
      </c>
      <c r="J28" s="367"/>
      <c r="K28" s="388"/>
      <c r="L28" s="280">
        <f t="shared" ref="L28" si="61">+M28+N28</f>
        <v>0</v>
      </c>
      <c r="M28" s="367"/>
      <c r="N28" s="388"/>
      <c r="O28" s="279">
        <f t="shared" si="58"/>
        <v>0</v>
      </c>
      <c r="P28" s="367"/>
      <c r="Q28" s="388"/>
      <c r="R28" s="280">
        <f t="shared" si="51"/>
        <v>0</v>
      </c>
      <c r="S28" s="367"/>
      <c r="T28" s="388"/>
      <c r="U28" s="312">
        <f t="shared" si="52"/>
        <v>0</v>
      </c>
      <c r="V28" s="367"/>
      <c r="W28" s="386"/>
    </row>
    <row r="29" spans="1:23" ht="16.5" thickTop="1">
      <c r="A29" s="27">
        <v>29</v>
      </c>
      <c r="B29" s="66"/>
      <c r="C29" s="67"/>
      <c r="D29" s="313" t="str">
        <f>IF(OR(D7&gt;'Cuadro 1'!D13,D8&gt;'Cuadro 1'!D13,D9&gt;'Cuadro 1'!D13,D10&gt;'Cuadro 1'!D13,D11&gt;'Cuadro 1'!D13,D12&gt;'Cuadro 1'!D13,D13&gt;'Cuadro 1'!D13,D14&gt;'Cuadro 1'!D13,D15&gt;'Cuadro 1'!D13,D16&gt;'Cuadro 1'!D13,D17&gt;'Cuadro 1'!D13,D18&gt;'Cuadro 1'!D13,D19&gt;'Cuadro 1'!D13,D20&gt;'Cuadro 1'!D13,D21&gt;'Cuadro 1'!D13,D22&gt;'Cuadro 1'!D13,D23&gt;'Cuadro 1'!D13,D24&gt;'Cuadro 1'!D13,D25&gt;'Cuadro 1'!D13,D26&gt;'Cuadro 1'!D13,D27&gt;'Cuadro 1'!D13,D28&gt;'Cuadro 1'!D13),"XXX","")</f>
        <v/>
      </c>
      <c r="E29" s="313" t="str">
        <f>IF(OR(E7&gt;'Cuadro 1'!E13,E8&gt;'Cuadro 1'!E13,E9&gt;'Cuadro 1'!E13,E10&gt;'Cuadro 1'!E13,E11&gt;'Cuadro 1'!E13,E12&gt;'Cuadro 1'!E13,E13&gt;'Cuadro 1'!E13,E14&gt;'Cuadro 1'!E13,E15&gt;'Cuadro 1'!E13,E16&gt;'Cuadro 1'!E13,E17&gt;'Cuadro 1'!E13,E18&gt;'Cuadro 1'!E13,E19&gt;'Cuadro 1'!E13,E20&gt;'Cuadro 1'!E13,E21&gt;'Cuadro 1'!E13,E22&gt;'Cuadro 1'!E13,E23&gt;'Cuadro 1'!E13,E24&gt;'Cuadro 1'!E13,E25&gt;'Cuadro 1'!E13,E26&gt;'Cuadro 1'!E13,E27&gt;'Cuadro 1'!E13,E28&gt;'Cuadro 1'!E13),"XXX","")</f>
        <v/>
      </c>
      <c r="F29" s="314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</row>
    <row r="30" spans="1:23" ht="20.25" customHeight="1">
      <c r="A30" s="27">
        <v>30</v>
      </c>
      <c r="B30" s="315"/>
      <c r="C30" s="593" t="str">
        <f>IF(OR(D29="XXX",E29="XXX"),"VERIFICAR!.  La celda en color amarillo indica que el total de hombres o mujeres en esa asignatura, es mayor al dato de Matrícula Final de la Institución, hombres o mujeres, indicado en el Cuadro 1.","")</f>
        <v/>
      </c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  <c r="U30" s="593"/>
      <c r="V30" s="593"/>
      <c r="W30" s="593"/>
    </row>
    <row r="31" spans="1:23" ht="20.25" customHeight="1">
      <c r="A31" s="27">
        <v>31</v>
      </c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  <c r="W31" s="593"/>
    </row>
    <row r="32" spans="1:23" ht="20.25" customHeight="1">
      <c r="A32" s="27">
        <v>32</v>
      </c>
      <c r="B32" s="70" t="s">
        <v>4230</v>
      </c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7"/>
      <c r="P32" s="317"/>
      <c r="Q32" s="317"/>
      <c r="R32" s="317"/>
      <c r="S32" s="317"/>
      <c r="T32" s="317"/>
    </row>
    <row r="33" spans="1:23" ht="18" customHeight="1">
      <c r="A33" s="27">
        <v>33</v>
      </c>
      <c r="B33" s="602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4"/>
    </row>
    <row r="34" spans="1:23" ht="18" customHeight="1">
      <c r="B34" s="605"/>
      <c r="C34" s="606"/>
      <c r="D34" s="606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606"/>
      <c r="Q34" s="606"/>
      <c r="R34" s="606"/>
      <c r="S34" s="606"/>
      <c r="T34" s="606"/>
      <c r="U34" s="606"/>
      <c r="V34" s="606"/>
      <c r="W34" s="607"/>
    </row>
    <row r="35" spans="1:23" ht="18" customHeight="1">
      <c r="B35" s="605"/>
      <c r="C35" s="606"/>
      <c r="D35" s="606"/>
      <c r="E35" s="606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6"/>
      <c r="Q35" s="606"/>
      <c r="R35" s="606"/>
      <c r="S35" s="606"/>
      <c r="T35" s="606"/>
      <c r="U35" s="606"/>
      <c r="V35" s="606"/>
      <c r="W35" s="607"/>
    </row>
    <row r="36" spans="1:23" ht="18" customHeight="1">
      <c r="B36" s="605"/>
      <c r="C36" s="606"/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  <c r="P36" s="606"/>
      <c r="Q36" s="606"/>
      <c r="R36" s="606"/>
      <c r="S36" s="606"/>
      <c r="T36" s="606"/>
      <c r="U36" s="606"/>
      <c r="V36" s="606"/>
      <c r="W36" s="607"/>
    </row>
    <row r="37" spans="1:23" ht="18" customHeight="1">
      <c r="B37" s="608"/>
      <c r="C37" s="609"/>
      <c r="D37" s="609"/>
      <c r="E37" s="609"/>
      <c r="F37" s="609"/>
      <c r="G37" s="609"/>
      <c r="H37" s="609"/>
      <c r="I37" s="609"/>
      <c r="J37" s="609"/>
      <c r="K37" s="609"/>
      <c r="L37" s="609"/>
      <c r="M37" s="609"/>
      <c r="N37" s="609"/>
      <c r="O37" s="609"/>
      <c r="P37" s="609"/>
      <c r="Q37" s="609"/>
      <c r="R37" s="609"/>
      <c r="S37" s="609"/>
      <c r="T37" s="609"/>
      <c r="U37" s="609"/>
      <c r="V37" s="609"/>
      <c r="W37" s="610"/>
    </row>
  </sheetData>
  <sheetProtection algorithmName="SHA-512" hashValue="YNFe0wqJ1BOwP8bL3ChKKQilvVtqCWST2rLknWB+GckwccTfgvdXN6ADHanP0HCJrKApRnHrU0lx4kZYz9yO9g==" saltValue="EEvUMboOG7IaNFOQQi3EWA==" spinCount="100000" sheet="1" objects="1" scenarios="1"/>
  <mergeCells count="14">
    <mergeCell ref="L24:N25"/>
    <mergeCell ref="O18:Q19"/>
    <mergeCell ref="B33:W37"/>
    <mergeCell ref="B5:B6"/>
    <mergeCell ref="C5:E5"/>
    <mergeCell ref="F5:H5"/>
    <mergeCell ref="I5:K5"/>
    <mergeCell ref="L5:N5"/>
    <mergeCell ref="O5:Q5"/>
    <mergeCell ref="R5:T5"/>
    <mergeCell ref="U5:W5"/>
    <mergeCell ref="F24:H25"/>
    <mergeCell ref="I24:K25"/>
    <mergeCell ref="C30:W31"/>
  </mergeCells>
  <conditionalFormatting sqref="C30">
    <cfRule type="containsText" dxfId="84" priority="156" operator="containsText" text="MATRÍCULA">
      <formula>NOT(ISERROR(SEARCH("MATRÍCULA",C30)))</formula>
    </cfRule>
  </conditionalFormatting>
  <conditionalFormatting sqref="C7:F24 I7:I23 L7:L23 O11:O18">
    <cfRule type="cellIs" dxfId="83" priority="52" operator="equal">
      <formula>0</formula>
    </cfRule>
  </conditionalFormatting>
  <conditionalFormatting sqref="D24:D26 C25:E28 C29:W29">
    <cfRule type="cellIs" dxfId="82" priority="157" operator="equal">
      <formula>0</formula>
    </cfRule>
  </conditionalFormatting>
  <conditionalFormatting sqref="F26:F28 I26:I28 L26:L28">
    <cfRule type="cellIs" dxfId="81" priority="25" operator="equal">
      <formula>0</formula>
    </cfRule>
  </conditionalFormatting>
  <conditionalFormatting sqref="O7:O9 R7:R9 U7:U9">
    <cfRule type="cellIs" dxfId="80" priority="91" operator="equal">
      <formula>0</formula>
    </cfRule>
  </conditionalFormatting>
  <conditionalFormatting sqref="O20:O28 R20:R28 U20:U28">
    <cfRule type="cellIs" dxfId="79" priority="39" operator="equal">
      <formula>0</formula>
    </cfRule>
  </conditionalFormatting>
  <conditionalFormatting sqref="R11:R17 U11:U17">
    <cfRule type="cellIs" dxfId="78" priority="65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69" orientation="landscape" r:id="rId1"/>
  <headerFooter>
    <oddFooter>&amp;R&amp;"Carlito,Negrita Cursiva"Académica Diurna&amp;"Carlito,Cursiva",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94FF1ECD-B127-4FA2-98AC-54C1E8A592AF}">
            <xm:f>'Cuadro 1'!$D$13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D7:D28</xm:sqref>
        </x14:conditionalFormatting>
        <x14:conditionalFormatting xmlns:xm="http://schemas.microsoft.com/office/excel/2006/main">
          <x14:cfRule type="cellIs" priority="1" operator="greaterThan" id="{BF488757-2692-49A8-97A0-8F1AB961EAF0}">
            <xm:f>'Cuadro 1'!$E$13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E7:E28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Z36"/>
  <sheetViews>
    <sheetView showGridLines="0" zoomScale="95" zoomScaleNormal="95" workbookViewId="0"/>
  </sheetViews>
  <sheetFormatPr defaultColWidth="11.42578125" defaultRowHeight="15"/>
  <cols>
    <col min="1" max="1" width="8.28515625" style="27" customWidth="1"/>
    <col min="2" max="2" width="50.5703125" style="7" customWidth="1"/>
    <col min="3" max="5" width="6.5703125" style="7" customWidth="1"/>
    <col min="6" max="23" width="6.28515625" style="7" customWidth="1"/>
    <col min="24" max="16384" width="11.42578125" style="7"/>
  </cols>
  <sheetData>
    <row r="1" spans="1:26" ht="18" customHeight="1">
      <c r="A1" s="27">
        <v>1</v>
      </c>
      <c r="B1" s="28" t="s">
        <v>4258</v>
      </c>
      <c r="C1" s="287"/>
      <c r="D1" s="287"/>
      <c r="E1" s="287"/>
      <c r="F1" s="287"/>
      <c r="G1" s="287"/>
      <c r="H1" s="287"/>
      <c r="I1" s="287"/>
      <c r="J1" s="287"/>
      <c r="K1" s="255"/>
      <c r="L1" s="255"/>
    </row>
    <row r="2" spans="1:26" ht="18" customHeight="1">
      <c r="A2" s="27">
        <v>2</v>
      </c>
      <c r="B2" s="28" t="s">
        <v>4259</v>
      </c>
      <c r="C2" s="287"/>
      <c r="D2" s="287"/>
      <c r="E2" s="287"/>
      <c r="F2" s="287"/>
      <c r="G2" s="287"/>
      <c r="H2" s="287"/>
      <c r="I2" s="287"/>
      <c r="J2" s="287"/>
      <c r="K2" s="255"/>
      <c r="L2" s="255"/>
    </row>
    <row r="3" spans="1:26" ht="18" customHeight="1">
      <c r="A3" s="27">
        <v>3</v>
      </c>
      <c r="B3" s="371" t="s">
        <v>4208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</row>
    <row r="4" spans="1:26" ht="19.5" thickBot="1">
      <c r="A4" s="27">
        <v>4</v>
      </c>
      <c r="B4" s="372" t="s">
        <v>4209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56"/>
      <c r="V4" s="256"/>
      <c r="W4" s="256"/>
      <c r="X4" s="256"/>
      <c r="Y4" s="256"/>
      <c r="Z4" s="256"/>
    </row>
    <row r="5" spans="1:26" ht="19.5" customHeight="1" thickTop="1">
      <c r="A5" s="27">
        <v>5</v>
      </c>
      <c r="B5" s="611" t="s">
        <v>4235</v>
      </c>
      <c r="C5" s="592" t="s">
        <v>4211</v>
      </c>
      <c r="D5" s="579"/>
      <c r="E5" s="579"/>
      <c r="F5" s="578" t="s">
        <v>4212</v>
      </c>
      <c r="G5" s="579"/>
      <c r="H5" s="580"/>
      <c r="I5" s="578" t="s">
        <v>4213</v>
      </c>
      <c r="J5" s="579"/>
      <c r="K5" s="580"/>
      <c r="L5" s="579" t="s">
        <v>4214</v>
      </c>
      <c r="M5" s="579"/>
      <c r="N5" s="579"/>
      <c r="O5" s="578" t="s">
        <v>4215</v>
      </c>
      <c r="P5" s="579"/>
      <c r="Q5" s="580"/>
      <c r="R5" s="578" t="s">
        <v>4216</v>
      </c>
      <c r="S5" s="579"/>
      <c r="T5" s="579"/>
      <c r="U5" s="578" t="s">
        <v>4217</v>
      </c>
      <c r="V5" s="579"/>
      <c r="W5" s="579"/>
    </row>
    <row r="6" spans="1:26" ht="30" customHeight="1" thickBot="1">
      <c r="A6" s="27">
        <v>6</v>
      </c>
      <c r="B6" s="612"/>
      <c r="C6" s="33" t="s">
        <v>4211</v>
      </c>
      <c r="D6" s="34" t="s">
        <v>4218</v>
      </c>
      <c r="E6" s="35" t="s">
        <v>4219</v>
      </c>
      <c r="F6" s="36" t="s">
        <v>4211</v>
      </c>
      <c r="G6" s="34" t="s">
        <v>4218</v>
      </c>
      <c r="H6" s="35" t="s">
        <v>4219</v>
      </c>
      <c r="I6" s="36" t="s">
        <v>4211</v>
      </c>
      <c r="J6" s="34" t="s">
        <v>4218</v>
      </c>
      <c r="K6" s="35" t="s">
        <v>4219</v>
      </c>
      <c r="L6" s="36" t="s">
        <v>4211</v>
      </c>
      <c r="M6" s="34" t="s">
        <v>4218</v>
      </c>
      <c r="N6" s="37" t="s">
        <v>4219</v>
      </c>
      <c r="O6" s="36" t="s">
        <v>4211</v>
      </c>
      <c r="P6" s="34" t="s">
        <v>4218</v>
      </c>
      <c r="Q6" s="35" t="s">
        <v>4219</v>
      </c>
      <c r="R6" s="36" t="s">
        <v>4211</v>
      </c>
      <c r="S6" s="34" t="s">
        <v>4218</v>
      </c>
      <c r="T6" s="35" t="s">
        <v>4219</v>
      </c>
      <c r="U6" s="36" t="s">
        <v>4211</v>
      </c>
      <c r="V6" s="34" t="s">
        <v>4218</v>
      </c>
      <c r="W6" s="35" t="s">
        <v>4219</v>
      </c>
    </row>
    <row r="7" spans="1:26" ht="23.25" customHeight="1" thickTop="1">
      <c r="A7" s="27">
        <v>7</v>
      </c>
      <c r="B7" s="391" t="s">
        <v>4236</v>
      </c>
      <c r="C7" s="44">
        <f t="shared" ref="C7" si="0">D7+E7</f>
        <v>0</v>
      </c>
      <c r="D7" s="45">
        <f t="shared" ref="D7" si="1">G7+J7+M7+P7+S7+V7</f>
        <v>0</v>
      </c>
      <c r="E7" s="288">
        <f t="shared" ref="E7" si="2">+H7+K7+N7+Q7+T7+W7</f>
        <v>0</v>
      </c>
      <c r="F7" s="289">
        <f t="shared" ref="F7:F28" si="3">+G7+H7</f>
        <v>0</v>
      </c>
      <c r="G7" s="381"/>
      <c r="H7" s="381"/>
      <c r="I7" s="289">
        <f t="shared" ref="I7:I28" si="4">+J7+K7</f>
        <v>0</v>
      </c>
      <c r="J7" s="381"/>
      <c r="K7" s="381"/>
      <c r="L7" s="289">
        <f t="shared" ref="L7:L28" si="5">+M7+N7</f>
        <v>0</v>
      </c>
      <c r="M7" s="381"/>
      <c r="N7" s="381"/>
      <c r="O7" s="289">
        <f t="shared" ref="O7:O28" si="6">+P7+Q7</f>
        <v>0</v>
      </c>
      <c r="P7" s="381"/>
      <c r="Q7" s="381"/>
      <c r="R7" s="289">
        <f t="shared" ref="R7:R28" si="7">+S7+T7</f>
        <v>0</v>
      </c>
      <c r="S7" s="381"/>
      <c r="T7" s="381"/>
      <c r="U7" s="289">
        <f t="shared" ref="U7:U28" si="8">+V7+W7</f>
        <v>0</v>
      </c>
      <c r="V7" s="381"/>
      <c r="W7" s="382"/>
    </row>
    <row r="8" spans="1:26" ht="23.25" customHeight="1">
      <c r="A8" s="27">
        <v>8</v>
      </c>
      <c r="B8" s="392" t="s">
        <v>4237</v>
      </c>
      <c r="C8" s="50">
        <f>D8+E8</f>
        <v>0</v>
      </c>
      <c r="D8" s="51">
        <f>G8+J8+M8+P8+S8+V8</f>
        <v>0</v>
      </c>
      <c r="E8" s="290">
        <f>+H8+K8+N8+Q8+T8+W8</f>
        <v>0</v>
      </c>
      <c r="F8" s="53">
        <f t="shared" si="3"/>
        <v>0</v>
      </c>
      <c r="G8" s="357"/>
      <c r="H8" s="357"/>
      <c r="I8" s="53">
        <f t="shared" si="4"/>
        <v>0</v>
      </c>
      <c r="J8" s="357"/>
      <c r="K8" s="357"/>
      <c r="L8" s="53">
        <f t="shared" si="5"/>
        <v>0</v>
      </c>
      <c r="M8" s="357"/>
      <c r="N8" s="357"/>
      <c r="O8" s="53">
        <f t="shared" si="6"/>
        <v>0</v>
      </c>
      <c r="P8" s="357"/>
      <c r="Q8" s="357"/>
      <c r="R8" s="53">
        <f t="shared" si="7"/>
        <v>0</v>
      </c>
      <c r="S8" s="357"/>
      <c r="T8" s="357"/>
      <c r="U8" s="53">
        <f t="shared" si="8"/>
        <v>0</v>
      </c>
      <c r="V8" s="357"/>
      <c r="W8" s="385"/>
    </row>
    <row r="9" spans="1:26" ht="23.25" customHeight="1">
      <c r="A9" s="27">
        <v>9</v>
      </c>
      <c r="B9" s="392" t="s">
        <v>4238</v>
      </c>
      <c r="C9" s="50">
        <f t="shared" ref="C9:C28" si="9">D9+E9</f>
        <v>0</v>
      </c>
      <c r="D9" s="51">
        <f t="shared" ref="D9:D28" si="10">G9+J9+M9+P9+S9+V9</f>
        <v>0</v>
      </c>
      <c r="E9" s="290">
        <f t="shared" ref="E9:E28" si="11">+H9+K9+N9+Q9+T9+W9</f>
        <v>0</v>
      </c>
      <c r="F9" s="53">
        <f t="shared" ref="F9:F13" si="12">+G9+H9</f>
        <v>0</v>
      </c>
      <c r="G9" s="357"/>
      <c r="H9" s="357"/>
      <c r="I9" s="53">
        <f t="shared" ref="I9:I13" si="13">+J9+K9</f>
        <v>0</v>
      </c>
      <c r="J9" s="357"/>
      <c r="K9" s="357"/>
      <c r="L9" s="53">
        <f t="shared" ref="L9:L13" si="14">+M9+N9</f>
        <v>0</v>
      </c>
      <c r="M9" s="357"/>
      <c r="N9" s="357"/>
      <c r="O9" s="53">
        <f t="shared" ref="O9:O13" si="15">+P9+Q9</f>
        <v>0</v>
      </c>
      <c r="P9" s="357"/>
      <c r="Q9" s="357"/>
      <c r="R9" s="53">
        <f t="shared" ref="R9:R13" si="16">+S9+T9</f>
        <v>0</v>
      </c>
      <c r="S9" s="357"/>
      <c r="T9" s="357"/>
      <c r="U9" s="53">
        <f t="shared" ref="U9:U13" si="17">+V9+W9</f>
        <v>0</v>
      </c>
      <c r="V9" s="357"/>
      <c r="W9" s="385"/>
    </row>
    <row r="10" spans="1:26" ht="23.25" customHeight="1">
      <c r="A10" s="27">
        <v>10</v>
      </c>
      <c r="B10" s="392" t="s">
        <v>4239</v>
      </c>
      <c r="C10" s="50">
        <f t="shared" si="9"/>
        <v>0</v>
      </c>
      <c r="D10" s="51">
        <f t="shared" si="10"/>
        <v>0</v>
      </c>
      <c r="E10" s="290">
        <f t="shared" si="11"/>
        <v>0</v>
      </c>
      <c r="F10" s="53">
        <f t="shared" si="12"/>
        <v>0</v>
      </c>
      <c r="G10" s="357"/>
      <c r="H10" s="357"/>
      <c r="I10" s="53">
        <f t="shared" si="13"/>
        <v>0</v>
      </c>
      <c r="J10" s="357"/>
      <c r="K10" s="357"/>
      <c r="L10" s="53">
        <f t="shared" si="14"/>
        <v>0</v>
      </c>
      <c r="M10" s="357"/>
      <c r="N10" s="357"/>
      <c r="O10" s="613"/>
      <c r="P10" s="614"/>
      <c r="Q10" s="614"/>
      <c r="R10" s="614"/>
      <c r="S10" s="614"/>
      <c r="T10" s="614"/>
      <c r="U10" s="614"/>
      <c r="V10" s="614"/>
      <c r="W10" s="614"/>
    </row>
    <row r="11" spans="1:26" ht="23.25" customHeight="1">
      <c r="A11" s="27">
        <v>11</v>
      </c>
      <c r="B11" s="377" t="s">
        <v>4240</v>
      </c>
      <c r="C11" s="50">
        <f t="shared" si="9"/>
        <v>0</v>
      </c>
      <c r="D11" s="51">
        <f t="shared" si="10"/>
        <v>0</v>
      </c>
      <c r="E11" s="290">
        <f t="shared" si="11"/>
        <v>0</v>
      </c>
      <c r="F11" s="53">
        <f t="shared" si="12"/>
        <v>0</v>
      </c>
      <c r="G11" s="357"/>
      <c r="H11" s="357"/>
      <c r="I11" s="53">
        <f t="shared" si="13"/>
        <v>0</v>
      </c>
      <c r="J11" s="357"/>
      <c r="K11" s="357"/>
      <c r="L11" s="53">
        <f t="shared" si="14"/>
        <v>0</v>
      </c>
      <c r="M11" s="357"/>
      <c r="N11" s="357"/>
      <c r="O11" s="53">
        <f t="shared" si="15"/>
        <v>0</v>
      </c>
      <c r="P11" s="357"/>
      <c r="Q11" s="357"/>
      <c r="R11" s="53">
        <f t="shared" si="16"/>
        <v>0</v>
      </c>
      <c r="S11" s="357"/>
      <c r="T11" s="357"/>
      <c r="U11" s="53">
        <f t="shared" si="17"/>
        <v>0</v>
      </c>
      <c r="V11" s="357"/>
      <c r="W11" s="385"/>
    </row>
    <row r="12" spans="1:26" ht="23.25" customHeight="1">
      <c r="A12" s="27">
        <v>12</v>
      </c>
      <c r="B12" s="392" t="s">
        <v>4241</v>
      </c>
      <c r="C12" s="50">
        <f t="shared" si="9"/>
        <v>0</v>
      </c>
      <c r="D12" s="51">
        <f t="shared" si="10"/>
        <v>0</v>
      </c>
      <c r="E12" s="290">
        <f t="shared" si="11"/>
        <v>0</v>
      </c>
      <c r="F12" s="53">
        <f t="shared" si="12"/>
        <v>0</v>
      </c>
      <c r="G12" s="357"/>
      <c r="H12" s="357"/>
      <c r="I12" s="53">
        <f t="shared" si="13"/>
        <v>0</v>
      </c>
      <c r="J12" s="357"/>
      <c r="K12" s="357"/>
      <c r="L12" s="53">
        <f t="shared" si="14"/>
        <v>0</v>
      </c>
      <c r="M12" s="357"/>
      <c r="N12" s="357"/>
      <c r="O12" s="53">
        <f t="shared" si="15"/>
        <v>0</v>
      </c>
      <c r="P12" s="357"/>
      <c r="Q12" s="357"/>
      <c r="R12" s="53">
        <f t="shared" si="16"/>
        <v>0</v>
      </c>
      <c r="S12" s="357"/>
      <c r="T12" s="357"/>
      <c r="U12" s="53">
        <f t="shared" si="17"/>
        <v>0</v>
      </c>
      <c r="V12" s="357"/>
      <c r="W12" s="385"/>
    </row>
    <row r="13" spans="1:26" ht="23.25" customHeight="1">
      <c r="A13" s="27">
        <v>13</v>
      </c>
      <c r="B13" s="377" t="s">
        <v>4242</v>
      </c>
      <c r="C13" s="50">
        <f t="shared" si="9"/>
        <v>0</v>
      </c>
      <c r="D13" s="51">
        <f t="shared" si="10"/>
        <v>0</v>
      </c>
      <c r="E13" s="290">
        <f t="shared" si="11"/>
        <v>0</v>
      </c>
      <c r="F13" s="53">
        <f t="shared" si="12"/>
        <v>0</v>
      </c>
      <c r="G13" s="357"/>
      <c r="H13" s="357"/>
      <c r="I13" s="53">
        <f t="shared" si="13"/>
        <v>0</v>
      </c>
      <c r="J13" s="357"/>
      <c r="K13" s="357"/>
      <c r="L13" s="53">
        <f t="shared" si="14"/>
        <v>0</v>
      </c>
      <c r="M13" s="357"/>
      <c r="N13" s="357"/>
      <c r="O13" s="53">
        <f t="shared" si="15"/>
        <v>0</v>
      </c>
      <c r="P13" s="357"/>
      <c r="Q13" s="357"/>
      <c r="R13" s="53">
        <f t="shared" si="16"/>
        <v>0</v>
      </c>
      <c r="S13" s="357"/>
      <c r="T13" s="357"/>
      <c r="U13" s="53">
        <f t="shared" si="17"/>
        <v>0</v>
      </c>
      <c r="V13" s="357"/>
      <c r="W13" s="385"/>
    </row>
    <row r="14" spans="1:26" ht="23.25" customHeight="1">
      <c r="A14" s="27">
        <v>14</v>
      </c>
      <c r="B14" s="377" t="s">
        <v>4243</v>
      </c>
      <c r="C14" s="50">
        <f t="shared" si="9"/>
        <v>0</v>
      </c>
      <c r="D14" s="51">
        <f t="shared" si="10"/>
        <v>0</v>
      </c>
      <c r="E14" s="290">
        <f t="shared" si="11"/>
        <v>0</v>
      </c>
      <c r="F14" s="53">
        <f t="shared" si="3"/>
        <v>0</v>
      </c>
      <c r="G14" s="357"/>
      <c r="H14" s="357"/>
      <c r="I14" s="53">
        <f t="shared" si="4"/>
        <v>0</v>
      </c>
      <c r="J14" s="357"/>
      <c r="K14" s="357"/>
      <c r="L14" s="53">
        <f t="shared" si="5"/>
        <v>0</v>
      </c>
      <c r="M14" s="357"/>
      <c r="N14" s="357"/>
      <c r="O14" s="53">
        <f t="shared" si="6"/>
        <v>0</v>
      </c>
      <c r="P14" s="357"/>
      <c r="Q14" s="357"/>
      <c r="R14" s="53">
        <f t="shared" si="7"/>
        <v>0</v>
      </c>
      <c r="S14" s="357"/>
      <c r="T14" s="357"/>
      <c r="U14" s="53">
        <f t="shared" si="8"/>
        <v>0</v>
      </c>
      <c r="V14" s="357"/>
      <c r="W14" s="385"/>
    </row>
    <row r="15" spans="1:26" ht="23.25" customHeight="1">
      <c r="A15" s="27">
        <v>15</v>
      </c>
      <c r="B15" s="377" t="s">
        <v>4244</v>
      </c>
      <c r="C15" s="50">
        <f t="shared" ref="C15" si="18">D15+E15</f>
        <v>0</v>
      </c>
      <c r="D15" s="51">
        <f t="shared" ref="D15" si="19">G15+J15+M15+P15+S15+V15</f>
        <v>0</v>
      </c>
      <c r="E15" s="290">
        <f t="shared" ref="E15" si="20">+H15+K15+N15+Q15+T15+W15</f>
        <v>0</v>
      </c>
      <c r="F15" s="53">
        <f t="shared" ref="F15" si="21">+G15+H15</f>
        <v>0</v>
      </c>
      <c r="G15" s="357"/>
      <c r="H15" s="357"/>
      <c r="I15" s="53">
        <f t="shared" ref="I15" si="22">+J15+K15</f>
        <v>0</v>
      </c>
      <c r="J15" s="357"/>
      <c r="K15" s="357"/>
      <c r="L15" s="53">
        <f t="shared" ref="L15" si="23">+M15+N15</f>
        <v>0</v>
      </c>
      <c r="M15" s="357"/>
      <c r="N15" s="357"/>
      <c r="O15" s="53">
        <f t="shared" ref="O15" si="24">+P15+Q15</f>
        <v>0</v>
      </c>
      <c r="P15" s="357"/>
      <c r="Q15" s="357"/>
      <c r="R15" s="53">
        <f t="shared" ref="R15" si="25">+S15+T15</f>
        <v>0</v>
      </c>
      <c r="S15" s="357"/>
      <c r="T15" s="357"/>
      <c r="U15" s="53">
        <f t="shared" ref="U15" si="26">+V15+W15</f>
        <v>0</v>
      </c>
      <c r="V15" s="357"/>
      <c r="W15" s="385"/>
    </row>
    <row r="16" spans="1:26" ht="23.25" customHeight="1">
      <c r="A16" s="27">
        <v>16</v>
      </c>
      <c r="B16" s="377" t="s">
        <v>4245</v>
      </c>
      <c r="C16" s="50">
        <f t="shared" si="9"/>
        <v>0</v>
      </c>
      <c r="D16" s="51">
        <f t="shared" si="10"/>
        <v>0</v>
      </c>
      <c r="E16" s="290">
        <f t="shared" si="11"/>
        <v>0</v>
      </c>
      <c r="F16" s="53">
        <f t="shared" si="3"/>
        <v>0</v>
      </c>
      <c r="G16" s="357"/>
      <c r="H16" s="357"/>
      <c r="I16" s="53">
        <f t="shared" si="4"/>
        <v>0</v>
      </c>
      <c r="J16" s="357"/>
      <c r="K16" s="357"/>
      <c r="L16" s="53">
        <f t="shared" si="5"/>
        <v>0</v>
      </c>
      <c r="M16" s="357"/>
      <c r="N16" s="357"/>
      <c r="O16" s="53">
        <f t="shared" si="6"/>
        <v>0</v>
      </c>
      <c r="P16" s="357"/>
      <c r="Q16" s="357"/>
      <c r="R16" s="53">
        <f t="shared" si="7"/>
        <v>0</v>
      </c>
      <c r="S16" s="357"/>
      <c r="T16" s="357"/>
      <c r="U16" s="53">
        <f t="shared" si="8"/>
        <v>0</v>
      </c>
      <c r="V16" s="357"/>
      <c r="W16" s="385"/>
    </row>
    <row r="17" spans="1:23" ht="23.25" customHeight="1">
      <c r="A17" s="27">
        <v>17</v>
      </c>
      <c r="B17" s="377" t="s">
        <v>4246</v>
      </c>
      <c r="C17" s="50">
        <f t="shared" si="9"/>
        <v>0</v>
      </c>
      <c r="D17" s="51">
        <f t="shared" si="10"/>
        <v>0</v>
      </c>
      <c r="E17" s="290">
        <f t="shared" si="11"/>
        <v>0</v>
      </c>
      <c r="F17" s="53">
        <f t="shared" si="3"/>
        <v>0</v>
      </c>
      <c r="G17" s="357"/>
      <c r="H17" s="357"/>
      <c r="I17" s="53">
        <f t="shared" si="4"/>
        <v>0</v>
      </c>
      <c r="J17" s="357"/>
      <c r="K17" s="357"/>
      <c r="L17" s="53">
        <f t="shared" si="5"/>
        <v>0</v>
      </c>
      <c r="M17" s="357"/>
      <c r="N17" s="357"/>
      <c r="O17" s="53">
        <f t="shared" si="6"/>
        <v>0</v>
      </c>
      <c r="P17" s="357"/>
      <c r="Q17" s="357"/>
      <c r="R17" s="53">
        <f t="shared" si="7"/>
        <v>0</v>
      </c>
      <c r="S17" s="357"/>
      <c r="T17" s="357"/>
      <c r="U17" s="53">
        <f t="shared" si="8"/>
        <v>0</v>
      </c>
      <c r="V17" s="357"/>
      <c r="W17" s="385"/>
    </row>
    <row r="18" spans="1:23" ht="23.25" customHeight="1">
      <c r="A18" s="27">
        <v>18</v>
      </c>
      <c r="B18" s="377" t="s">
        <v>4247</v>
      </c>
      <c r="C18" s="50">
        <f t="shared" si="9"/>
        <v>0</v>
      </c>
      <c r="D18" s="51">
        <f t="shared" si="10"/>
        <v>0</v>
      </c>
      <c r="E18" s="290">
        <f t="shared" si="11"/>
        <v>0</v>
      </c>
      <c r="F18" s="53">
        <f t="shared" si="3"/>
        <v>0</v>
      </c>
      <c r="G18" s="357"/>
      <c r="H18" s="357"/>
      <c r="I18" s="53">
        <f t="shared" si="4"/>
        <v>0</v>
      </c>
      <c r="J18" s="357"/>
      <c r="K18" s="357"/>
      <c r="L18" s="53">
        <f t="shared" si="5"/>
        <v>0</v>
      </c>
      <c r="M18" s="357"/>
      <c r="N18" s="357"/>
      <c r="O18" s="596"/>
      <c r="P18" s="597"/>
      <c r="Q18" s="597"/>
      <c r="R18" s="597"/>
      <c r="S18" s="597"/>
      <c r="T18" s="597"/>
      <c r="U18" s="597"/>
      <c r="V18" s="597"/>
      <c r="W18" s="597"/>
    </row>
    <row r="19" spans="1:23" ht="23.25" customHeight="1">
      <c r="A19" s="27">
        <v>19</v>
      </c>
      <c r="B19" s="377" t="s">
        <v>4248</v>
      </c>
      <c r="C19" s="50">
        <f t="shared" si="9"/>
        <v>0</v>
      </c>
      <c r="D19" s="51">
        <f t="shared" si="10"/>
        <v>0</v>
      </c>
      <c r="E19" s="290">
        <f t="shared" si="11"/>
        <v>0</v>
      </c>
      <c r="F19" s="53">
        <f t="shared" ref="F19" si="27">+G19+H19</f>
        <v>0</v>
      </c>
      <c r="G19" s="357"/>
      <c r="H19" s="357"/>
      <c r="I19" s="53">
        <f t="shared" ref="I19" si="28">+J19+K19</f>
        <v>0</v>
      </c>
      <c r="J19" s="357"/>
      <c r="K19" s="357"/>
      <c r="L19" s="53">
        <f t="shared" ref="L19" si="29">+M19+N19</f>
        <v>0</v>
      </c>
      <c r="M19" s="357"/>
      <c r="N19" s="357"/>
      <c r="O19" s="599"/>
      <c r="P19" s="600"/>
      <c r="Q19" s="600"/>
      <c r="R19" s="600"/>
      <c r="S19" s="600"/>
      <c r="T19" s="600"/>
      <c r="U19" s="600"/>
      <c r="V19" s="600"/>
      <c r="W19" s="600"/>
    </row>
    <row r="20" spans="1:23" ht="23.25" customHeight="1">
      <c r="A20" s="27">
        <v>20</v>
      </c>
      <c r="B20" s="392" t="s">
        <v>4249</v>
      </c>
      <c r="C20" s="50">
        <f t="shared" si="9"/>
        <v>0</v>
      </c>
      <c r="D20" s="51">
        <f t="shared" si="10"/>
        <v>0</v>
      </c>
      <c r="E20" s="290">
        <f t="shared" si="11"/>
        <v>0</v>
      </c>
      <c r="F20" s="53">
        <f t="shared" si="3"/>
        <v>0</v>
      </c>
      <c r="G20" s="357"/>
      <c r="H20" s="357"/>
      <c r="I20" s="53">
        <f t="shared" si="4"/>
        <v>0</v>
      </c>
      <c r="J20" s="357"/>
      <c r="K20" s="357"/>
      <c r="L20" s="53">
        <f t="shared" si="5"/>
        <v>0</v>
      </c>
      <c r="M20" s="357"/>
      <c r="N20" s="357"/>
      <c r="O20" s="53">
        <f t="shared" si="6"/>
        <v>0</v>
      </c>
      <c r="P20" s="357"/>
      <c r="Q20" s="357"/>
      <c r="R20" s="53">
        <f t="shared" si="7"/>
        <v>0</v>
      </c>
      <c r="S20" s="357"/>
      <c r="T20" s="357"/>
      <c r="U20" s="53">
        <f t="shared" si="8"/>
        <v>0</v>
      </c>
      <c r="V20" s="357"/>
      <c r="W20" s="385"/>
    </row>
    <row r="21" spans="1:23" ht="23.25" customHeight="1">
      <c r="A21" s="27">
        <v>21</v>
      </c>
      <c r="B21" s="392" t="s">
        <v>4250</v>
      </c>
      <c r="C21" s="50">
        <f t="shared" si="9"/>
        <v>0</v>
      </c>
      <c r="D21" s="51">
        <f t="shared" si="10"/>
        <v>0</v>
      </c>
      <c r="E21" s="290">
        <f t="shared" si="11"/>
        <v>0</v>
      </c>
      <c r="F21" s="53">
        <f t="shared" si="3"/>
        <v>0</v>
      </c>
      <c r="G21" s="357"/>
      <c r="H21" s="357"/>
      <c r="I21" s="53">
        <f t="shared" si="4"/>
        <v>0</v>
      </c>
      <c r="J21" s="357"/>
      <c r="K21" s="357"/>
      <c r="L21" s="53">
        <f t="shared" si="5"/>
        <v>0</v>
      </c>
      <c r="M21" s="357"/>
      <c r="N21" s="357"/>
      <c r="O21" s="53">
        <f t="shared" si="6"/>
        <v>0</v>
      </c>
      <c r="P21" s="357"/>
      <c r="Q21" s="357"/>
      <c r="R21" s="53">
        <f t="shared" si="7"/>
        <v>0</v>
      </c>
      <c r="S21" s="357"/>
      <c r="T21" s="357"/>
      <c r="U21" s="53">
        <f t="shared" si="8"/>
        <v>0</v>
      </c>
      <c r="V21" s="357"/>
      <c r="W21" s="385"/>
    </row>
    <row r="22" spans="1:23" ht="23.25" customHeight="1">
      <c r="A22" s="27">
        <v>22</v>
      </c>
      <c r="B22" s="392" t="s">
        <v>4251</v>
      </c>
      <c r="C22" s="50">
        <f t="shared" si="9"/>
        <v>0</v>
      </c>
      <c r="D22" s="51">
        <f t="shared" si="10"/>
        <v>0</v>
      </c>
      <c r="E22" s="290">
        <f t="shared" si="11"/>
        <v>0</v>
      </c>
      <c r="F22" s="53">
        <f t="shared" si="3"/>
        <v>0</v>
      </c>
      <c r="G22" s="357"/>
      <c r="H22" s="357"/>
      <c r="I22" s="53">
        <f t="shared" si="4"/>
        <v>0</v>
      </c>
      <c r="J22" s="357"/>
      <c r="K22" s="357"/>
      <c r="L22" s="53">
        <f t="shared" si="5"/>
        <v>0</v>
      </c>
      <c r="M22" s="357"/>
      <c r="N22" s="357"/>
      <c r="O22" s="53">
        <f t="shared" si="6"/>
        <v>0</v>
      </c>
      <c r="P22" s="357"/>
      <c r="Q22" s="357"/>
      <c r="R22" s="53">
        <f t="shared" si="7"/>
        <v>0</v>
      </c>
      <c r="S22" s="357"/>
      <c r="T22" s="357"/>
      <c r="U22" s="53">
        <f t="shared" si="8"/>
        <v>0</v>
      </c>
      <c r="V22" s="357"/>
      <c r="W22" s="385"/>
    </row>
    <row r="23" spans="1:23" ht="23.25" customHeight="1">
      <c r="A23" s="27">
        <v>23</v>
      </c>
      <c r="B23" s="392" t="s">
        <v>4252</v>
      </c>
      <c r="C23" s="50">
        <f t="shared" si="9"/>
        <v>0</v>
      </c>
      <c r="D23" s="51">
        <f t="shared" si="10"/>
        <v>0</v>
      </c>
      <c r="E23" s="290">
        <f t="shared" si="11"/>
        <v>0</v>
      </c>
      <c r="F23" s="53">
        <f t="shared" si="3"/>
        <v>0</v>
      </c>
      <c r="G23" s="357"/>
      <c r="H23" s="357"/>
      <c r="I23" s="53">
        <f t="shared" si="4"/>
        <v>0</v>
      </c>
      <c r="J23" s="357"/>
      <c r="K23" s="357"/>
      <c r="L23" s="53">
        <f t="shared" si="5"/>
        <v>0</v>
      </c>
      <c r="M23" s="357"/>
      <c r="N23" s="357"/>
      <c r="O23" s="53">
        <f t="shared" si="6"/>
        <v>0</v>
      </c>
      <c r="P23" s="357"/>
      <c r="Q23" s="357"/>
      <c r="R23" s="53">
        <f t="shared" si="7"/>
        <v>0</v>
      </c>
      <c r="S23" s="357"/>
      <c r="T23" s="357"/>
      <c r="U23" s="53">
        <f t="shared" si="8"/>
        <v>0</v>
      </c>
      <c r="V23" s="357"/>
      <c r="W23" s="385"/>
    </row>
    <row r="24" spans="1:23" ht="23.25" customHeight="1">
      <c r="A24" s="27">
        <v>24</v>
      </c>
      <c r="B24" s="392" t="s">
        <v>4253</v>
      </c>
      <c r="C24" s="50">
        <f t="shared" si="9"/>
        <v>0</v>
      </c>
      <c r="D24" s="51">
        <f t="shared" si="10"/>
        <v>0</v>
      </c>
      <c r="E24" s="290">
        <f t="shared" si="11"/>
        <v>0</v>
      </c>
      <c r="F24" s="596"/>
      <c r="G24" s="597"/>
      <c r="H24" s="597"/>
      <c r="I24" s="597"/>
      <c r="J24" s="597"/>
      <c r="K24" s="597"/>
      <c r="L24" s="597"/>
      <c r="M24" s="597"/>
      <c r="N24" s="598"/>
      <c r="O24" s="53">
        <f t="shared" si="6"/>
        <v>0</v>
      </c>
      <c r="P24" s="357"/>
      <c r="Q24" s="357"/>
      <c r="R24" s="53">
        <f t="shared" si="7"/>
        <v>0</v>
      </c>
      <c r="S24" s="357"/>
      <c r="T24" s="357"/>
      <c r="U24" s="53">
        <f t="shared" si="8"/>
        <v>0</v>
      </c>
      <c r="V24" s="357"/>
      <c r="W24" s="385"/>
    </row>
    <row r="25" spans="1:23" ht="23.25" customHeight="1">
      <c r="A25" s="27">
        <v>25</v>
      </c>
      <c r="B25" s="392" t="s">
        <v>4254</v>
      </c>
      <c r="C25" s="50">
        <f t="shared" si="9"/>
        <v>0</v>
      </c>
      <c r="D25" s="51">
        <f t="shared" si="10"/>
        <v>0</v>
      </c>
      <c r="E25" s="290">
        <f t="shared" si="11"/>
        <v>0</v>
      </c>
      <c r="F25" s="599"/>
      <c r="G25" s="600"/>
      <c r="H25" s="600"/>
      <c r="I25" s="600"/>
      <c r="J25" s="600"/>
      <c r="K25" s="600"/>
      <c r="L25" s="600"/>
      <c r="M25" s="600"/>
      <c r="N25" s="601"/>
      <c r="O25" s="53">
        <f t="shared" ref="O25:O26" si="30">+P25+Q25</f>
        <v>0</v>
      </c>
      <c r="P25" s="357"/>
      <c r="Q25" s="357"/>
      <c r="R25" s="53">
        <f t="shared" ref="R25:R26" si="31">+S25+T25</f>
        <v>0</v>
      </c>
      <c r="S25" s="357"/>
      <c r="T25" s="357"/>
      <c r="U25" s="53">
        <f t="shared" ref="U25:U26" si="32">+V25+W25</f>
        <v>0</v>
      </c>
      <c r="V25" s="357"/>
      <c r="W25" s="385"/>
    </row>
    <row r="26" spans="1:23" ht="23.25" customHeight="1">
      <c r="A26" s="27">
        <v>26</v>
      </c>
      <c r="B26" s="392" t="s">
        <v>4255</v>
      </c>
      <c r="C26" s="50">
        <f t="shared" si="9"/>
        <v>0</v>
      </c>
      <c r="D26" s="51">
        <f t="shared" si="10"/>
        <v>0</v>
      </c>
      <c r="E26" s="290">
        <f t="shared" si="11"/>
        <v>0</v>
      </c>
      <c r="F26" s="53">
        <f t="shared" ref="F26" si="33">+G26+H26</f>
        <v>0</v>
      </c>
      <c r="G26" s="357"/>
      <c r="H26" s="357"/>
      <c r="I26" s="53">
        <f t="shared" ref="I26" si="34">+J26+K26</f>
        <v>0</v>
      </c>
      <c r="J26" s="357"/>
      <c r="K26" s="357"/>
      <c r="L26" s="53">
        <f t="shared" ref="L26" si="35">+M26+N26</f>
        <v>0</v>
      </c>
      <c r="M26" s="357"/>
      <c r="N26" s="357"/>
      <c r="O26" s="53">
        <f t="shared" si="30"/>
        <v>0</v>
      </c>
      <c r="P26" s="357"/>
      <c r="Q26" s="357"/>
      <c r="R26" s="53">
        <f t="shared" si="31"/>
        <v>0</v>
      </c>
      <c r="S26" s="357"/>
      <c r="T26" s="357"/>
      <c r="U26" s="53">
        <f t="shared" si="32"/>
        <v>0</v>
      </c>
      <c r="V26" s="357"/>
      <c r="W26" s="385"/>
    </row>
    <row r="27" spans="1:23" ht="23.25" customHeight="1">
      <c r="A27" s="27">
        <v>27</v>
      </c>
      <c r="B27" s="392" t="s">
        <v>4256</v>
      </c>
      <c r="C27" s="50">
        <f t="shared" si="9"/>
        <v>0</v>
      </c>
      <c r="D27" s="51">
        <f t="shared" si="10"/>
        <v>0</v>
      </c>
      <c r="E27" s="290">
        <f t="shared" si="11"/>
        <v>0</v>
      </c>
      <c r="F27" s="53">
        <f t="shared" si="3"/>
        <v>0</v>
      </c>
      <c r="G27" s="357"/>
      <c r="H27" s="357"/>
      <c r="I27" s="53">
        <f t="shared" si="4"/>
        <v>0</v>
      </c>
      <c r="J27" s="357"/>
      <c r="K27" s="357"/>
      <c r="L27" s="53">
        <f t="shared" si="5"/>
        <v>0</v>
      </c>
      <c r="M27" s="357"/>
      <c r="N27" s="357"/>
      <c r="O27" s="53">
        <f t="shared" si="6"/>
        <v>0</v>
      </c>
      <c r="P27" s="357"/>
      <c r="Q27" s="357"/>
      <c r="R27" s="53">
        <f t="shared" si="7"/>
        <v>0</v>
      </c>
      <c r="S27" s="357"/>
      <c r="T27" s="357"/>
      <c r="U27" s="53">
        <f t="shared" si="8"/>
        <v>0</v>
      </c>
      <c r="V27" s="357"/>
      <c r="W27" s="385"/>
    </row>
    <row r="28" spans="1:23" ht="23.25" customHeight="1" thickBot="1">
      <c r="A28" s="27">
        <v>28</v>
      </c>
      <c r="B28" s="393" t="s">
        <v>4260</v>
      </c>
      <c r="C28" s="277">
        <f t="shared" si="9"/>
        <v>0</v>
      </c>
      <c r="D28" s="278">
        <f t="shared" si="10"/>
        <v>0</v>
      </c>
      <c r="E28" s="294">
        <f t="shared" si="11"/>
        <v>0</v>
      </c>
      <c r="F28" s="280">
        <f t="shared" si="3"/>
        <v>0</v>
      </c>
      <c r="G28" s="367"/>
      <c r="H28" s="367"/>
      <c r="I28" s="280">
        <f t="shared" si="4"/>
        <v>0</v>
      </c>
      <c r="J28" s="367"/>
      <c r="K28" s="367"/>
      <c r="L28" s="280">
        <f t="shared" si="5"/>
        <v>0</v>
      </c>
      <c r="M28" s="367"/>
      <c r="N28" s="367"/>
      <c r="O28" s="280">
        <f t="shared" si="6"/>
        <v>0</v>
      </c>
      <c r="P28" s="367"/>
      <c r="Q28" s="367"/>
      <c r="R28" s="280">
        <f t="shared" si="7"/>
        <v>0</v>
      </c>
      <c r="S28" s="367"/>
      <c r="T28" s="367"/>
      <c r="U28" s="280">
        <f t="shared" si="8"/>
        <v>0</v>
      </c>
      <c r="V28" s="367"/>
      <c r="W28" s="386"/>
    </row>
    <row r="29" spans="1:23" ht="15.75" thickTop="1">
      <c r="A29" s="27">
        <v>29</v>
      </c>
      <c r="B29" s="295"/>
      <c r="C29" s="9"/>
      <c r="D29" s="9"/>
      <c r="E29" s="9"/>
      <c r="F29" s="296"/>
      <c r="G29" s="237" t="str">
        <f>IF(OR(G7&gt;'Cuadro 3'!G7,G8&gt;'Cuadro 3'!G8,G9&gt;'Cuadro 3'!G9,G10&gt;'Cuadro 3'!G10,G11&gt;'Cuadro 3'!G11,G12&gt;'Cuadro 3'!G12,G13&gt;'Cuadro 3'!G13,G14&gt;'Cuadro 3'!G14,G15&gt;'Cuadro 3'!G15,G16&gt;'Cuadro 3'!G16,G17&gt;'Cuadro 3'!G17,G18&gt;'Cuadro 3'!G18,G19&gt;'Cuadro 3'!G19,G20&gt;'Cuadro 3'!G20,G21&gt;'Cuadro 3'!G21,G22&gt;'Cuadro 3'!G22,G23&gt;'Cuadro 3'!G23,G24&gt;'Cuadro 3'!G24,G25&gt;'Cuadro 3'!G25,G26&gt;'Cuadro 3'!G26,G27&gt;'Cuadro 3'!G27,G28&gt;'Cuadro 1'!G13),"XX","")</f>
        <v/>
      </c>
      <c r="H29" s="237" t="str">
        <f>IF(OR(H7&gt;'Cuadro 3'!H7,H8&gt;'Cuadro 3'!H8,H9&gt;'Cuadro 3'!H9,H10&gt;'Cuadro 3'!H10,H11&gt;'Cuadro 3'!H11,H12&gt;'Cuadro 3'!H12,H13&gt;'Cuadro 3'!H13,H14&gt;'Cuadro 3'!H14,H15&gt;'Cuadro 3'!H15,H16&gt;'Cuadro 3'!H16,H17&gt;'Cuadro 3'!H17,H18&gt;'Cuadro 3'!H18,H19&gt;'Cuadro 3'!H19,H20&gt;'Cuadro 3'!H20,H21&gt;'Cuadro 3'!H21,H22&gt;'Cuadro 3'!H22,H23&gt;'Cuadro 3'!H23,H24&gt;'Cuadro 3'!H24,H25&gt;'Cuadro 3'!H25,H26&gt;'Cuadro 3'!H26,H27&gt;'Cuadro 3'!H27,H28&gt;'Cuadro 1'!H13),"XX","")</f>
        <v/>
      </c>
      <c r="I29" s="237"/>
      <c r="J29" s="237" t="str">
        <f>IF(OR(J7&gt;'Cuadro 3'!J7,J8&gt;'Cuadro 3'!J8,J9&gt;'Cuadro 3'!J9,J10&gt;'Cuadro 3'!J10,J11&gt;'Cuadro 3'!J11,J12&gt;'Cuadro 3'!J12,J13&gt;'Cuadro 3'!J13,J14&gt;'Cuadro 3'!J14,J15&gt;'Cuadro 3'!J15,J16&gt;'Cuadro 3'!J16,J17&gt;'Cuadro 3'!J17,J18&gt;'Cuadro 3'!J18,J19&gt;'Cuadro 3'!J19,J20&gt;'Cuadro 3'!J20,J21&gt;'Cuadro 3'!J21,J22&gt;'Cuadro 3'!J22,J23&gt;'Cuadro 3'!J23,J24&gt;'Cuadro 3'!J24,J25&gt;'Cuadro 3'!J25,J26&gt;'Cuadro 3'!J26,J27&gt;'Cuadro 3'!J27,J28&gt;'Cuadro 1'!J13),"XX","")</f>
        <v/>
      </c>
      <c r="K29" s="237" t="str">
        <f>IF(OR(K7&gt;'Cuadro 3'!K7,K8&gt;'Cuadro 3'!K8,K9&gt;'Cuadro 3'!K9,K10&gt;'Cuadro 3'!K10,K11&gt;'Cuadro 3'!K11,K12&gt;'Cuadro 3'!K12,K13&gt;'Cuadro 3'!K13,K14&gt;'Cuadro 3'!K14,K15&gt;'Cuadro 3'!K15,K16&gt;'Cuadro 3'!K16,K17&gt;'Cuadro 3'!K17,K18&gt;'Cuadro 3'!K18,K19&gt;'Cuadro 3'!K19,K20&gt;'Cuadro 3'!K20,K21&gt;'Cuadro 3'!K21,K22&gt;'Cuadro 3'!K22,K23&gt;'Cuadro 3'!K23,K24&gt;'Cuadro 3'!K24,K25&gt;'Cuadro 3'!K25,K26&gt;'Cuadro 3'!K26,K27&gt;'Cuadro 3'!K27,K28&gt;'Cuadro 1'!K13),"XX","")</f>
        <v/>
      </c>
      <c r="L29" s="237"/>
      <c r="M29" s="237" t="str">
        <f>IF(OR(M7&gt;'Cuadro 3'!M7,M8&gt;'Cuadro 3'!M8,M9&gt;'Cuadro 3'!M9,M10&gt;'Cuadro 3'!M10,M11&gt;'Cuadro 3'!M11,M12&gt;'Cuadro 3'!M12,M13&gt;'Cuadro 3'!M13,M14&gt;'Cuadro 3'!M14,M15&gt;'Cuadro 3'!M15,M16&gt;'Cuadro 3'!M16,M17&gt;'Cuadro 3'!M17,M18&gt;'Cuadro 3'!M18,M19&gt;'Cuadro 3'!M19,M20&gt;'Cuadro 3'!M20,M21&gt;'Cuadro 3'!M21,M22&gt;'Cuadro 3'!M22,M23&gt;'Cuadro 3'!M23,M24&gt;'Cuadro 3'!M24,M25&gt;'Cuadro 3'!M25,M26&gt;'Cuadro 3'!M26,M27&gt;'Cuadro 3'!M27,M28&gt;'Cuadro 1'!M13),"XX","")</f>
        <v/>
      </c>
      <c r="N29" s="237" t="str">
        <f>IF(OR(N7&gt;'Cuadro 3'!N7,N8&gt;'Cuadro 3'!N8,N9&gt;'Cuadro 3'!N9,N10&gt;'Cuadro 3'!N10,N11&gt;'Cuadro 3'!N11,N12&gt;'Cuadro 3'!N12,N13&gt;'Cuadro 3'!N13,N14&gt;'Cuadro 3'!N14,N15&gt;'Cuadro 3'!N15,N16&gt;'Cuadro 3'!N16,N17&gt;'Cuadro 3'!N17,N18&gt;'Cuadro 3'!N18,N19&gt;'Cuadro 3'!N19,N20&gt;'Cuadro 3'!N20,N21&gt;'Cuadro 3'!N21,N22&gt;'Cuadro 3'!N22,N23&gt;'Cuadro 3'!N23,N24&gt;'Cuadro 3'!N24,N25&gt;'Cuadro 3'!N25,N26&gt;'Cuadro 3'!N26,N27&gt;'Cuadro 3'!N27,N28&gt;'Cuadro 1'!N13),"XX","")</f>
        <v/>
      </c>
      <c r="O29" s="237"/>
      <c r="P29" s="237" t="str">
        <f>IF(OR(P7&gt;'Cuadro 3'!P7,P8&gt;'Cuadro 3'!P8,P9&gt;'Cuadro 3'!P9,P10&gt;'Cuadro 3'!P10,P11&gt;'Cuadro 3'!P11,P12&gt;'Cuadro 3'!P12,P13&gt;'Cuadro 3'!P13,P14&gt;'Cuadro 3'!P14,P15&gt;'Cuadro 3'!P15,P16&gt;'Cuadro 3'!P16,P17&gt;'Cuadro 3'!P17,P18&gt;'Cuadro 3'!P18,P19&gt;'Cuadro 3'!P19,P20&gt;'Cuadro 3'!P20,P21&gt;'Cuadro 3'!P21,P22&gt;'Cuadro 3'!P22,P23&gt;'Cuadro 3'!P23,P24&gt;'Cuadro 3'!P24,P25&gt;'Cuadro 3'!P25,P26&gt;'Cuadro 3'!P26,P27&gt;'Cuadro 3'!P27,P28&gt;'Cuadro 1'!P13),"XX","")</f>
        <v/>
      </c>
      <c r="Q29" s="237" t="str">
        <f>IF(OR(Q7&gt;'Cuadro 3'!Q7,Q8&gt;'Cuadro 3'!Q8,Q9&gt;'Cuadro 3'!Q9,Q10&gt;'Cuadro 3'!Q10,Q11&gt;'Cuadro 3'!Q11,Q12&gt;'Cuadro 3'!Q12,Q13&gt;'Cuadro 3'!Q13,Q14&gt;'Cuadro 3'!Q14,Q15&gt;'Cuadro 3'!Q15,Q16&gt;'Cuadro 3'!Q16,Q17&gt;'Cuadro 3'!Q17,Q18&gt;'Cuadro 3'!Q18,Q19&gt;'Cuadro 3'!Q19,Q20&gt;'Cuadro 3'!Q20,Q21&gt;'Cuadro 3'!Q21,Q22&gt;'Cuadro 3'!Q22,Q23&gt;'Cuadro 3'!Q23,Q24&gt;'Cuadro 3'!Q24,Q25&gt;'Cuadro 3'!Q25,Q26&gt;'Cuadro 3'!Q26,Q27&gt;'Cuadro 3'!Q27,Q28&gt;'Cuadro 1'!Q13),"XX","")</f>
        <v/>
      </c>
      <c r="R29" s="237"/>
      <c r="S29" s="237" t="str">
        <f>IF(OR(S7&gt;'Cuadro 3'!S7,S8&gt;'Cuadro 3'!S8,S9&gt;'Cuadro 3'!S9,S10&gt;'Cuadro 3'!S10,S11&gt;'Cuadro 3'!S11,S12&gt;'Cuadro 3'!S12,S13&gt;'Cuadro 3'!S13,S14&gt;'Cuadro 3'!S14,S15&gt;'Cuadro 3'!S15,S16&gt;'Cuadro 3'!S16,S17&gt;'Cuadro 3'!S17,S18&gt;'Cuadro 3'!S18,S19&gt;'Cuadro 3'!S19,S20&gt;'Cuadro 3'!S20,S21&gt;'Cuadro 3'!S21,S22&gt;'Cuadro 3'!S22,S23&gt;'Cuadro 3'!S23,S24&gt;'Cuadro 3'!S24,S25&gt;'Cuadro 3'!S25,S26&gt;'Cuadro 3'!S26,S27&gt;'Cuadro 3'!S27,S28&gt;'Cuadro 1'!S13),"XX","")</f>
        <v/>
      </c>
      <c r="T29" s="237" t="str">
        <f>IF(OR(T7&gt;'Cuadro 3'!T7,T8&gt;'Cuadro 3'!T8,T9&gt;'Cuadro 3'!T9,T10&gt;'Cuadro 3'!T10,T11&gt;'Cuadro 3'!T11,T12&gt;'Cuadro 3'!T12,T13&gt;'Cuadro 3'!T13,T14&gt;'Cuadro 3'!T14,T15&gt;'Cuadro 3'!T15,T16&gt;'Cuadro 3'!T16,T17&gt;'Cuadro 3'!T17,T18&gt;'Cuadro 3'!T18,T19&gt;'Cuadro 3'!T19,T20&gt;'Cuadro 3'!T20,T21&gt;'Cuadro 3'!T21,T22&gt;'Cuadro 3'!T22,T23&gt;'Cuadro 3'!T23,T24&gt;'Cuadro 3'!T24,T25&gt;'Cuadro 3'!T25,T26&gt;'Cuadro 3'!T26,T27&gt;'Cuadro 3'!T27,T28&gt;'Cuadro 1'!T13),"XX","")</f>
        <v/>
      </c>
      <c r="U29" s="237"/>
      <c r="V29" s="237" t="str">
        <f>IF(OR(V7&gt;'Cuadro 3'!V7,V8&gt;'Cuadro 3'!V8,V9&gt;'Cuadro 3'!V9,V10&gt;'Cuadro 3'!V10,V11&gt;'Cuadro 3'!V11,V12&gt;'Cuadro 3'!V12,V13&gt;'Cuadro 3'!V13,V14&gt;'Cuadro 3'!V14,V15&gt;'Cuadro 3'!V15,V16&gt;'Cuadro 3'!V16,V17&gt;'Cuadro 3'!V17,V18&gt;'Cuadro 3'!V18,V19&gt;'Cuadro 3'!V19,V20&gt;'Cuadro 3'!V20,V21&gt;'Cuadro 3'!V21,V22&gt;'Cuadro 3'!V22,V23&gt;'Cuadro 3'!V23,V24&gt;'Cuadro 3'!V24,V25&gt;'Cuadro 3'!V25,V26&gt;'Cuadro 3'!V26,V27&gt;'Cuadro 3'!V27,V28&gt;'Cuadro 1'!V13),"XX","")</f>
        <v/>
      </c>
      <c r="W29" s="237" t="str">
        <f>IF(OR(W7&gt;'Cuadro 3'!W7,W8&gt;'Cuadro 3'!W8,W9&gt;'Cuadro 3'!W9,W10&gt;'Cuadro 3'!W10,W11&gt;'Cuadro 3'!W11,W12&gt;'Cuadro 3'!W12,W13&gt;'Cuadro 3'!W13,W14&gt;'Cuadro 3'!W14,W15&gt;'Cuadro 3'!W15,W16&gt;'Cuadro 3'!W16,W17&gt;'Cuadro 3'!W17,W18&gt;'Cuadro 3'!W18,W19&gt;'Cuadro 3'!W19,W20&gt;'Cuadro 3'!W20,W21&gt;'Cuadro 3'!W21,W22&gt;'Cuadro 3'!W22,W23&gt;'Cuadro 3'!W23,W24&gt;'Cuadro 3'!W24,W25&gt;'Cuadro 3'!W25,W26&gt;'Cuadro 3'!W26,W27&gt;'Cuadro 3'!W27,W28&gt;'Cuadro 1'!W13),"XX","")</f>
        <v/>
      </c>
    </row>
    <row r="30" spans="1:23" ht="39" customHeight="1">
      <c r="A30" s="27">
        <v>30</v>
      </c>
      <c r="B30" s="295"/>
      <c r="C30" s="9"/>
      <c r="D30" s="9"/>
      <c r="E30" s="593" t="str">
        <f>IF(OR(G29="XX",H29="XX",J29="XX",K29="XX",M29="XX",N29="XX",P29="XX",Q29="XX",S29="XX",T29="XX",V29="XX",W29="XX"),"¡VERIFICAR!, la cifra digitada en alguna de las asignaturas, es mayor a la reportada en en el Cuadro 3; o bien, lo indicado en Conducta es mayor al dato de la línea de Matríucla Final del Cuadro 1.","")</f>
        <v/>
      </c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  <c r="U30" s="593"/>
      <c r="V30" s="593"/>
      <c r="W30" s="593"/>
    </row>
    <row r="31" spans="1:23" ht="15" customHeight="1">
      <c r="A31" s="27">
        <v>31</v>
      </c>
      <c r="B31" s="70" t="s">
        <v>4230</v>
      </c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</row>
    <row r="32" spans="1:23" ht="19.5" customHeight="1">
      <c r="A32" s="27">
        <v>32</v>
      </c>
      <c r="B32" s="581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3"/>
    </row>
    <row r="33" spans="2:23" ht="19.5" customHeight="1">
      <c r="B33" s="584"/>
      <c r="C33" s="585"/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  <c r="W33" s="586"/>
    </row>
    <row r="34" spans="2:23" ht="19.5" customHeight="1">
      <c r="B34" s="584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6"/>
    </row>
    <row r="35" spans="2:23" ht="19.5" customHeight="1">
      <c r="B35" s="584"/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6"/>
    </row>
    <row r="36" spans="2:23" ht="19.5" customHeight="1">
      <c r="B36" s="587"/>
      <c r="C36" s="588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9"/>
    </row>
  </sheetData>
  <sheetProtection algorithmName="SHA-512" hashValue="YUZrsd/pc3zNUrU0MaW1X4AUPdi8ScwXR4rD+L20YTZos/oLiu3Hj8oWkxzw2rGz0sv2VfE9zw8JGZy/vEeQIQ==" saltValue="AnUgs91teDK9Lyclr9TJPw==" spinCount="100000" sheet="1" objects="1" scenarios="1"/>
  <mergeCells count="13">
    <mergeCell ref="B32:W36"/>
    <mergeCell ref="B5:B6"/>
    <mergeCell ref="C5:E5"/>
    <mergeCell ref="F5:H5"/>
    <mergeCell ref="I5:K5"/>
    <mergeCell ref="L5:N5"/>
    <mergeCell ref="O5:Q5"/>
    <mergeCell ref="R5:T5"/>
    <mergeCell ref="U5:W5"/>
    <mergeCell ref="O10:W10"/>
    <mergeCell ref="O18:W19"/>
    <mergeCell ref="F24:N25"/>
    <mergeCell ref="E30:W30"/>
  </mergeCells>
  <conditionalFormatting sqref="C7:F8 C9:E28">
    <cfRule type="cellIs" dxfId="75" priority="195" operator="equal">
      <formula>0</formula>
    </cfRule>
  </conditionalFormatting>
  <conditionalFormatting sqref="E30">
    <cfRule type="containsText" dxfId="74" priority="187" operator="containsText" text="¡VERIFICAR!">
      <formula>NOT(ISERROR(SEARCH("¡VERIFICAR!",E30)))</formula>
    </cfRule>
  </conditionalFormatting>
  <conditionalFormatting sqref="F26:F28 I26:I28 L26:L28">
    <cfRule type="cellIs" dxfId="73" priority="28" operator="equal">
      <formula>0</formula>
    </cfRule>
  </conditionalFormatting>
  <conditionalFormatting sqref="G29:H29">
    <cfRule type="containsText" dxfId="72" priority="41" operator="containsText" text="XX">
      <formula>NOT(ISERROR(SEARCH("XX",G29)))</formula>
    </cfRule>
  </conditionalFormatting>
  <conditionalFormatting sqref="J29:K29">
    <cfRule type="containsText" dxfId="71" priority="9" operator="containsText" text="XX">
      <formula>NOT(ISERROR(SEARCH("XX",J29)))</formula>
    </cfRule>
  </conditionalFormatting>
  <conditionalFormatting sqref="M29:N29">
    <cfRule type="containsText" dxfId="70" priority="7" operator="containsText" text="XX">
      <formula>NOT(ISERROR(SEARCH("XX",M29)))</formula>
    </cfRule>
  </conditionalFormatting>
  <conditionalFormatting sqref="O20:O28 R20:R28 U20:U28">
    <cfRule type="cellIs" dxfId="69" priority="35" operator="equal">
      <formula>0</formula>
    </cfRule>
  </conditionalFormatting>
  <conditionalFormatting sqref="P29:Q29">
    <cfRule type="containsText" dxfId="68" priority="5" operator="containsText" text="XX">
      <formula>NOT(ISERROR(SEARCH("XX",P29)))</formula>
    </cfRule>
  </conditionalFormatting>
  <conditionalFormatting sqref="R7:R9 U7:U9 O7:O18 I7:I23 L7:L23 F9:F24 R11:R17 U11:U17">
    <cfRule type="cellIs" dxfId="67" priority="44" operator="equal">
      <formula>0</formula>
    </cfRule>
  </conditionalFormatting>
  <conditionalFormatting sqref="S29:T29">
    <cfRule type="containsText" dxfId="66" priority="3" operator="containsText" text="XX">
      <formula>NOT(ISERROR(SEARCH("XX",S29)))</formula>
    </cfRule>
  </conditionalFormatting>
  <conditionalFormatting sqref="V29:W29">
    <cfRule type="containsText" dxfId="65" priority="1" operator="containsText" text="XX">
      <formula>NOT(ISERROR(SEARCH("XX",V29)))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0" orientation="landscape" r:id="rId1"/>
  <headerFooter>
    <oddFooter>&amp;R&amp;"Carlito,Negrita Cursiva"Académica Diurna&amp;"Carlito,Cursiva",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dbrenes</dc:creator>
  <cp:keywords/>
  <dc:description/>
  <cp:lastModifiedBy>Mayra Quiros Jimenez</cp:lastModifiedBy>
  <cp:revision/>
  <dcterms:created xsi:type="dcterms:W3CDTF">2011-05-27T17:11:21Z</dcterms:created>
  <dcterms:modified xsi:type="dcterms:W3CDTF">2025-11-26T17:49:00Z</dcterms:modified>
  <cp:category/>
  <cp:contentStatus/>
</cp:coreProperties>
</file>